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mc:AlternateContent xmlns:mc="http://schemas.openxmlformats.org/markup-compatibility/2006">
    <mc:Choice Requires="x15">
      <x15ac:absPath xmlns:x15ac="http://schemas.microsoft.com/office/spreadsheetml/2010/11/ac" url="C:\Users\p017105\Desktop\"/>
    </mc:Choice>
  </mc:AlternateContent>
  <xr:revisionPtr revIDLastSave="0" documentId="13_ncr:1_{847BEEE6-0F5E-40B9-A397-3D30F3417730}" xr6:coauthVersionLast="47" xr6:coauthVersionMax="47" xr10:uidLastSave="{00000000-0000-0000-0000-000000000000}"/>
  <bookViews>
    <workbookView xWindow="28680" yWindow="-120" windowWidth="29040" windowHeight="15720" xr2:uid="{00000000-000D-0000-FFFF-FFFF00000000}"/>
  </bookViews>
  <sheets>
    <sheet name="Plano Tático" sheetId="4" r:id="rId1"/>
    <sheet name="DRE" sheetId="14" r:id="rId2"/>
    <sheet name="Fluxo de Caixa" sheetId="5" r:id="rId3"/>
    <sheet name="Meta Pessoal" sheetId="6" r:id="rId4"/>
    <sheet name="Produtos" sheetId="15" r:id="rId5"/>
    <sheet name="Investimentos" sheetId="16" r:id="rId6"/>
    <sheet name="Indicadores" sheetId="7" r:id="rId7"/>
  </sheets>
  <definedNames>
    <definedName name="_xlnm.Print_Area" localSheetId="1">DRE!$B$1:$M$142</definedName>
    <definedName name="_xlnm.Print_Area" localSheetId="2">'Fluxo de Caixa'!$B$2:$BV$131</definedName>
    <definedName name="_xlnm.Print_Area" localSheetId="6">Indicadores!$A$1:$E$8</definedName>
    <definedName name="_xlnm.Print_Area" localSheetId="5">Investimentos!$A$2:$AH$17</definedName>
    <definedName name="_xlnm.Print_Area" localSheetId="3">'Meta Pessoal'!$A$1:$CS$41</definedName>
    <definedName name="_xlnm.Print_Area" localSheetId="4">Produtos!$A$2:$AH$20</definedName>
    <definedName name="_xlnm.Print_Titles" localSheetId="2">'Fluxo de Caixa'!$B:$B,'Fluxo de Caixa'!$2:$5</definedName>
    <definedName name="_xlnm.Print_Titles" localSheetId="5">Investimentos!$2:$2</definedName>
    <definedName name="_xlnm.Print_Titles" localSheetId="4">Produtos!$2:$2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2" i="14" l="1"/>
  <c r="R132" i="14"/>
  <c r="T19" i="14"/>
  <c r="T13" i="14"/>
  <c r="AE17" i="16" l="1"/>
  <c r="AD17" i="16"/>
  <c r="AC17" i="16"/>
  <c r="AB17" i="16"/>
  <c r="AA17" i="16"/>
  <c r="Z17" i="16"/>
  <c r="Y17" i="16"/>
  <c r="X17" i="16"/>
  <c r="W17" i="16"/>
  <c r="V17" i="16"/>
  <c r="U17" i="16"/>
  <c r="T17" i="16"/>
  <c r="R17" i="16"/>
  <c r="Q17" i="16"/>
  <c r="P17" i="16"/>
  <c r="O17" i="16"/>
  <c r="N17" i="16"/>
  <c r="L17" i="16"/>
  <c r="K17" i="16"/>
  <c r="J17" i="16"/>
  <c r="I17" i="16"/>
  <c r="H17" i="16"/>
  <c r="G17" i="16"/>
  <c r="S16" i="16"/>
  <c r="F16" i="16"/>
  <c r="S15" i="16"/>
  <c r="F15" i="16"/>
  <c r="S14" i="16"/>
  <c r="F14" i="16"/>
  <c r="S13" i="16"/>
  <c r="F13" i="16"/>
  <c r="S12" i="16"/>
  <c r="F12" i="16"/>
  <c r="S11" i="16"/>
  <c r="F11" i="16"/>
  <c r="Z10" i="16"/>
  <c r="S10" i="16"/>
  <c r="M10" i="16"/>
  <c r="M17" i="16" s="1"/>
  <c r="F10" i="16"/>
  <c r="S9" i="16"/>
  <c r="F9" i="16"/>
  <c r="S8" i="16"/>
  <c r="F8" i="16"/>
  <c r="S7" i="16"/>
  <c r="F7" i="16"/>
  <c r="S6" i="16"/>
  <c r="F6" i="16"/>
  <c r="S5" i="16"/>
  <c r="F5" i="16"/>
  <c r="S4" i="16"/>
  <c r="F4" i="16"/>
  <c r="S3" i="16"/>
  <c r="S17" i="16" s="1"/>
  <c r="F3" i="16"/>
  <c r="F17" i="16" s="1"/>
  <c r="AG146" i="15"/>
  <c r="AE20" i="15"/>
  <c r="AD20" i="15"/>
  <c r="AC20" i="15"/>
  <c r="AB20" i="15"/>
  <c r="AA20" i="15"/>
  <c r="Z20" i="15"/>
  <c r="Y20" i="15"/>
  <c r="X20" i="15"/>
  <c r="W20" i="15"/>
  <c r="V20" i="15"/>
  <c r="U20" i="15"/>
  <c r="T20" i="15"/>
  <c r="R20" i="15"/>
  <c r="Q20" i="15"/>
  <c r="P20" i="15"/>
  <c r="O20" i="15"/>
  <c r="N20" i="15"/>
  <c r="M20" i="15"/>
  <c r="L20" i="15"/>
  <c r="K20" i="15"/>
  <c r="J20" i="15"/>
  <c r="I20" i="15"/>
  <c r="H20" i="15"/>
  <c r="G20" i="15"/>
  <c r="S19" i="15"/>
  <c r="F19" i="15"/>
  <c r="S18" i="15"/>
  <c r="F18" i="15"/>
  <c r="S17" i="15"/>
  <c r="F17" i="15"/>
  <c r="S16" i="15"/>
  <c r="F16" i="15"/>
  <c r="S15" i="15"/>
  <c r="F15" i="15"/>
  <c r="S14" i="15"/>
  <c r="F14" i="15"/>
  <c r="S13" i="15"/>
  <c r="F13" i="15"/>
  <c r="S12" i="15"/>
  <c r="F12" i="15"/>
  <c r="S11" i="15"/>
  <c r="F11" i="15"/>
  <c r="S10" i="15"/>
  <c r="F10" i="15"/>
  <c r="S9" i="15"/>
  <c r="F9" i="15"/>
  <c r="S8" i="15"/>
  <c r="F8" i="15"/>
  <c r="S7" i="15"/>
  <c r="F7" i="15"/>
  <c r="S6" i="15"/>
  <c r="F6" i="15"/>
  <c r="S5" i="15"/>
  <c r="F5" i="15"/>
  <c r="S4" i="15"/>
  <c r="F4" i="15"/>
  <c r="S3" i="15"/>
  <c r="S20" i="15" s="1"/>
  <c r="F3" i="15"/>
  <c r="F20" i="15" s="1"/>
  <c r="Q135" i="14" l="1"/>
  <c r="Q132" i="14"/>
  <c r="Q123" i="14"/>
  <c r="Q115" i="14"/>
  <c r="Q107" i="14"/>
  <c r="Q98" i="14"/>
  <c r="Q87" i="14"/>
  <c r="Q78" i="14"/>
  <c r="Q61" i="14"/>
  <c r="Q57" i="14"/>
  <c r="Q51" i="14"/>
  <c r="Q43" i="14"/>
  <c r="Q38" i="14"/>
  <c r="Q26" i="14"/>
  <c r="Q19" i="14"/>
  <c r="Q13" i="14"/>
  <c r="Q10" i="14"/>
  <c r="Q7" i="14"/>
  <c r="Q6" i="14" l="1"/>
  <c r="Q17" i="14" s="1"/>
  <c r="Q23" i="14" s="1"/>
  <c r="Q25" i="14"/>
  <c r="Q131" i="14" l="1"/>
  <c r="Q142" i="14" s="1"/>
  <c r="DM64" i="5"/>
  <c r="DN64" i="5"/>
  <c r="DO64" i="5"/>
  <c r="DP64" i="5"/>
  <c r="DQ64" i="5"/>
  <c r="DR64" i="5"/>
  <c r="DS64" i="5"/>
  <c r="DT64" i="5"/>
  <c r="DU64" i="5"/>
  <c r="DV64" i="5"/>
  <c r="DW64" i="5"/>
  <c r="DX64" i="5"/>
  <c r="DM77" i="5"/>
  <c r="DN77" i="5"/>
  <c r="DO77" i="5"/>
  <c r="DP77" i="5"/>
  <c r="DQ77" i="5"/>
  <c r="DR77" i="5"/>
  <c r="DS77" i="5"/>
  <c r="DT77" i="5"/>
  <c r="DU77" i="5"/>
  <c r="DV77" i="5"/>
  <c r="DW77" i="5"/>
  <c r="DX77" i="5"/>
  <c r="DM83" i="5"/>
  <c r="DN83" i="5"/>
  <c r="DO83" i="5"/>
  <c r="DP83" i="5"/>
  <c r="DQ83" i="5"/>
  <c r="DR83" i="5"/>
  <c r="DS83" i="5"/>
  <c r="DT83" i="5"/>
  <c r="DU83" i="5"/>
  <c r="DV83" i="5"/>
  <c r="DW83" i="5"/>
  <c r="DX83" i="5"/>
  <c r="EA81" i="5"/>
  <c r="CX81" i="5"/>
  <c r="CJ81" i="5"/>
  <c r="BV81" i="5"/>
  <c r="BH81" i="5"/>
  <c r="DJ25" i="6"/>
  <c r="DY25" i="6"/>
  <c r="DL81" i="5" l="1"/>
  <c r="DX36" i="6" l="1"/>
  <c r="DW36" i="6"/>
  <c r="DV36" i="6"/>
  <c r="DU36" i="6"/>
  <c r="DT36" i="6"/>
  <c r="DS36" i="6"/>
  <c r="DR36" i="6"/>
  <c r="DQ36" i="6"/>
  <c r="DP36" i="6"/>
  <c r="DO36" i="6"/>
  <c r="DN36" i="6"/>
  <c r="DM36" i="6"/>
  <c r="DY35" i="6"/>
  <c r="DY34" i="6"/>
  <c r="DY33" i="6"/>
  <c r="DY32" i="6"/>
  <c r="DY31" i="6"/>
  <c r="DY30" i="6"/>
  <c r="DY29" i="6"/>
  <c r="DY28" i="6"/>
  <c r="DY27" i="6"/>
  <c r="DY26" i="6"/>
  <c r="DY24" i="6"/>
  <c r="DY23" i="6"/>
  <c r="DY22" i="6"/>
  <c r="DY21" i="6"/>
  <c r="DY20" i="6"/>
  <c r="DX19" i="6"/>
  <c r="DY19" i="6" s="1"/>
  <c r="DW19" i="6"/>
  <c r="DV19" i="6"/>
  <c r="DU19" i="6"/>
  <c r="DT19" i="6"/>
  <c r="DS19" i="6"/>
  <c r="DR19" i="6"/>
  <c r="DQ19" i="6"/>
  <c r="DP19" i="6"/>
  <c r="DO19" i="6"/>
  <c r="DN19" i="6"/>
  <c r="DM19" i="6"/>
  <c r="DY18" i="6"/>
  <c r="DY17" i="6"/>
  <c r="DY16" i="6"/>
  <c r="DY14" i="6"/>
  <c r="DY13" i="6"/>
  <c r="DY12" i="6"/>
  <c r="DY11" i="6"/>
  <c r="DY10" i="6"/>
  <c r="DY9" i="6"/>
  <c r="DY8" i="6"/>
  <c r="DY7" i="6"/>
  <c r="DY6" i="6"/>
  <c r="DY5" i="6"/>
  <c r="DI36" i="6"/>
  <c r="DH36" i="6"/>
  <c r="DG36" i="6"/>
  <c r="DF36" i="6"/>
  <c r="DE36" i="6"/>
  <c r="DD36" i="6"/>
  <c r="DC36" i="6"/>
  <c r="DB36" i="6"/>
  <c r="DA36" i="6"/>
  <c r="CZ36" i="6"/>
  <c r="CY36" i="6"/>
  <c r="CX36" i="6"/>
  <c r="DJ35" i="6"/>
  <c r="DJ34" i="6"/>
  <c r="DJ33" i="6"/>
  <c r="DJ32" i="6"/>
  <c r="DJ31" i="6"/>
  <c r="DJ30" i="6"/>
  <c r="DJ29" i="6"/>
  <c r="DJ28" i="6"/>
  <c r="DJ27" i="6"/>
  <c r="DJ26" i="6"/>
  <c r="DJ24" i="6"/>
  <c r="DJ23" i="6"/>
  <c r="DJ22" i="6"/>
  <c r="DJ21" i="6"/>
  <c r="DJ20" i="6"/>
  <c r="DI19" i="6"/>
  <c r="DJ19" i="6" s="1"/>
  <c r="DH19" i="6"/>
  <c r="DG19" i="6"/>
  <c r="DF19" i="6"/>
  <c r="DE19" i="6"/>
  <c r="DD19" i="6"/>
  <c r="DC19" i="6"/>
  <c r="DB19" i="6"/>
  <c r="DA19" i="6"/>
  <c r="CZ19" i="6"/>
  <c r="CY19" i="6"/>
  <c r="CX19" i="6"/>
  <c r="DJ18" i="6"/>
  <c r="DJ17" i="6"/>
  <c r="DJ16" i="6"/>
  <c r="DJ14" i="6"/>
  <c r="DJ13" i="6"/>
  <c r="DJ12" i="6"/>
  <c r="DJ11" i="6"/>
  <c r="DJ10" i="6"/>
  <c r="DJ9" i="6"/>
  <c r="DJ8" i="6"/>
  <c r="DJ7" i="6"/>
  <c r="DJ6" i="6"/>
  <c r="DJ5" i="6"/>
  <c r="DJ36" i="6" l="1"/>
  <c r="DJ39" i="6" s="1"/>
  <c r="DY36" i="6"/>
  <c r="DY39" i="6" s="1"/>
  <c r="DY42" i="6" s="1"/>
  <c r="EA126" i="5"/>
  <c r="EA125" i="5"/>
  <c r="EA124" i="5"/>
  <c r="EM123" i="5"/>
  <c r="EL123" i="5"/>
  <c r="EK123" i="5"/>
  <c r="EJ123" i="5"/>
  <c r="EI123" i="5"/>
  <c r="EH123" i="5"/>
  <c r="EG123" i="5"/>
  <c r="EF123" i="5"/>
  <c r="EE123" i="5"/>
  <c r="ED123" i="5"/>
  <c r="EC123" i="5"/>
  <c r="EB123" i="5"/>
  <c r="EA122" i="5"/>
  <c r="EA121" i="5"/>
  <c r="EA120" i="5"/>
  <c r="EA119" i="5"/>
  <c r="EA118" i="5"/>
  <c r="EM117" i="5"/>
  <c r="EL117" i="5"/>
  <c r="EK117" i="5"/>
  <c r="EJ117" i="5"/>
  <c r="EI117" i="5"/>
  <c r="EH117" i="5"/>
  <c r="EG117" i="5"/>
  <c r="EF117" i="5"/>
  <c r="EE117" i="5"/>
  <c r="ED117" i="5"/>
  <c r="EC117" i="5"/>
  <c r="EB117" i="5"/>
  <c r="EA116" i="5"/>
  <c r="EA115" i="5"/>
  <c r="EA114" i="5"/>
  <c r="EM113" i="5"/>
  <c r="EL113" i="5"/>
  <c r="EK113" i="5"/>
  <c r="EJ113" i="5"/>
  <c r="EI113" i="5"/>
  <c r="EH113" i="5"/>
  <c r="EG113" i="5"/>
  <c r="EF113" i="5"/>
  <c r="EE113" i="5"/>
  <c r="ED113" i="5"/>
  <c r="EC113" i="5"/>
  <c r="EB113" i="5"/>
  <c r="EA112" i="5"/>
  <c r="EA111" i="5"/>
  <c r="EA110" i="5"/>
  <c r="EM109" i="5"/>
  <c r="EL109" i="5"/>
  <c r="EK109" i="5"/>
  <c r="EJ109" i="5"/>
  <c r="EI109" i="5"/>
  <c r="EH109" i="5"/>
  <c r="EG109" i="5"/>
  <c r="EF109" i="5"/>
  <c r="EE109" i="5"/>
  <c r="ED109" i="5"/>
  <c r="EC109" i="5"/>
  <c r="EB109" i="5"/>
  <c r="EA108" i="5"/>
  <c r="EA107" i="5"/>
  <c r="EA106" i="5"/>
  <c r="EM105" i="5"/>
  <c r="EL105" i="5"/>
  <c r="EK105" i="5"/>
  <c r="EJ105" i="5"/>
  <c r="EI105" i="5"/>
  <c r="EH105" i="5"/>
  <c r="EG105" i="5"/>
  <c r="EF105" i="5"/>
  <c r="EE105" i="5"/>
  <c r="ED105" i="5"/>
  <c r="EC105" i="5"/>
  <c r="EB105" i="5"/>
  <c r="EA103" i="5"/>
  <c r="EA102" i="5"/>
  <c r="EA101" i="5"/>
  <c r="EA100" i="5"/>
  <c r="EA99" i="5"/>
  <c r="EA98" i="5"/>
  <c r="EA97" i="5"/>
  <c r="EA96" i="5"/>
  <c r="EM95" i="5"/>
  <c r="EL95" i="5"/>
  <c r="EK95" i="5"/>
  <c r="EJ95" i="5"/>
  <c r="EI95" i="5"/>
  <c r="EH95" i="5"/>
  <c r="EG95" i="5"/>
  <c r="EF95" i="5"/>
  <c r="EE95" i="5"/>
  <c r="ED95" i="5"/>
  <c r="EC95" i="5"/>
  <c r="EB95" i="5"/>
  <c r="EA94" i="5"/>
  <c r="EA93" i="5"/>
  <c r="EA92" i="5"/>
  <c r="EA91" i="5"/>
  <c r="EA90" i="5"/>
  <c r="EA89" i="5"/>
  <c r="EA88" i="5"/>
  <c r="EA87" i="5"/>
  <c r="EA86" i="5"/>
  <c r="EA85" i="5"/>
  <c r="EA84" i="5"/>
  <c r="EM83" i="5"/>
  <c r="EL83" i="5"/>
  <c r="EK83" i="5"/>
  <c r="EJ83" i="5"/>
  <c r="EI83" i="5"/>
  <c r="EH83" i="5"/>
  <c r="EG83" i="5"/>
  <c r="EF83" i="5"/>
  <c r="EE83" i="5"/>
  <c r="ED83" i="5"/>
  <c r="EC83" i="5"/>
  <c r="EB83" i="5"/>
  <c r="EA82" i="5"/>
  <c r="EA80" i="5"/>
  <c r="EA79" i="5"/>
  <c r="EA78" i="5"/>
  <c r="EM77" i="5"/>
  <c r="EL77" i="5"/>
  <c r="EK77" i="5"/>
  <c r="EJ77" i="5"/>
  <c r="EI77" i="5"/>
  <c r="EH77" i="5"/>
  <c r="EG77" i="5"/>
  <c r="EF77" i="5"/>
  <c r="EE77" i="5"/>
  <c r="ED77" i="5"/>
  <c r="EC77" i="5"/>
  <c r="EB77" i="5"/>
  <c r="EA76" i="5"/>
  <c r="EA75" i="5"/>
  <c r="EA74" i="5"/>
  <c r="EA73" i="5"/>
  <c r="EA72" i="5"/>
  <c r="EA71" i="5"/>
  <c r="EA70" i="5"/>
  <c r="EA69" i="5"/>
  <c r="EA68" i="5"/>
  <c r="EA67" i="5"/>
  <c r="EA66" i="5"/>
  <c r="EA65" i="5"/>
  <c r="EM64" i="5"/>
  <c r="EL64" i="5"/>
  <c r="EK64" i="5"/>
  <c r="EJ64" i="5"/>
  <c r="EI64" i="5"/>
  <c r="EH64" i="5"/>
  <c r="EG64" i="5"/>
  <c r="EF64" i="5"/>
  <c r="EE64" i="5"/>
  <c r="ED64" i="5"/>
  <c r="EC64" i="5"/>
  <c r="EB64" i="5"/>
  <c r="EA63" i="5"/>
  <c r="EA61" i="5"/>
  <c r="EA60" i="5"/>
  <c r="EA59" i="5"/>
  <c r="EA58" i="5"/>
  <c r="EA57" i="5"/>
  <c r="EA56" i="5"/>
  <c r="EA55" i="5"/>
  <c r="EA54" i="5"/>
  <c r="EA53" i="5"/>
  <c r="EA52" i="5"/>
  <c r="EA51" i="5"/>
  <c r="EA50" i="5"/>
  <c r="EA49" i="5"/>
  <c r="EA48" i="5"/>
  <c r="EA47" i="5"/>
  <c r="EM46" i="5"/>
  <c r="DX2" i="6" s="1"/>
  <c r="EL46" i="5"/>
  <c r="DW2" i="6" s="1"/>
  <c r="EK46" i="5"/>
  <c r="DV2" i="6" s="1"/>
  <c r="EJ46" i="5"/>
  <c r="DU2" i="6" s="1"/>
  <c r="EI46" i="5"/>
  <c r="DT2" i="6" s="1"/>
  <c r="EH46" i="5"/>
  <c r="DS2" i="6" s="1"/>
  <c r="EG46" i="5"/>
  <c r="DR2" i="6" s="1"/>
  <c r="EF46" i="5"/>
  <c r="DQ2" i="6" s="1"/>
  <c r="EE46" i="5"/>
  <c r="DP2" i="6" s="1"/>
  <c r="ED46" i="5"/>
  <c r="EC46" i="5"/>
  <c r="DN2" i="6" s="1"/>
  <c r="EB46" i="5"/>
  <c r="DM2" i="6" s="1"/>
  <c r="EA43" i="5"/>
  <c r="EA42" i="5"/>
  <c r="EA41" i="5"/>
  <c r="EA40" i="5"/>
  <c r="EA39" i="5"/>
  <c r="EM38" i="5"/>
  <c r="EL38" i="5"/>
  <c r="EK38" i="5"/>
  <c r="EJ38" i="5"/>
  <c r="EI38" i="5"/>
  <c r="EH38" i="5"/>
  <c r="EG38" i="5"/>
  <c r="EF38" i="5"/>
  <c r="EE38" i="5"/>
  <c r="ED38" i="5"/>
  <c r="EC38" i="5"/>
  <c r="EB38" i="5"/>
  <c r="EA37" i="5"/>
  <c r="EA36" i="5"/>
  <c r="EA35" i="5"/>
  <c r="EM34" i="5"/>
  <c r="EL34" i="5"/>
  <c r="EK34" i="5"/>
  <c r="EJ34" i="5"/>
  <c r="EI34" i="5"/>
  <c r="EH34" i="5"/>
  <c r="EG34" i="5"/>
  <c r="EF34" i="5"/>
  <c r="EE34" i="5"/>
  <c r="ED34" i="5"/>
  <c r="EC34" i="5"/>
  <c r="EB34" i="5"/>
  <c r="EA33" i="5"/>
  <c r="EA32" i="5"/>
  <c r="EA31" i="5"/>
  <c r="EM30" i="5"/>
  <c r="EL30" i="5"/>
  <c r="EK30" i="5"/>
  <c r="EJ30" i="5"/>
  <c r="EI30" i="5"/>
  <c r="EH30" i="5"/>
  <c r="EG30" i="5"/>
  <c r="EF30" i="5"/>
  <c r="EE30" i="5"/>
  <c r="ED30" i="5"/>
  <c r="EC30" i="5"/>
  <c r="EB30" i="5"/>
  <c r="EA28" i="5"/>
  <c r="EA27" i="5"/>
  <c r="EA26" i="5"/>
  <c r="EA25" i="5"/>
  <c r="EA24" i="5"/>
  <c r="EM23" i="5"/>
  <c r="EL23" i="5"/>
  <c r="EK23" i="5"/>
  <c r="EJ23" i="5"/>
  <c r="EI23" i="5"/>
  <c r="EH23" i="5"/>
  <c r="EG23" i="5"/>
  <c r="EF23" i="5"/>
  <c r="EE23" i="5"/>
  <c r="ED23" i="5"/>
  <c r="EC23" i="5"/>
  <c r="EB23" i="5"/>
  <c r="EA22" i="5"/>
  <c r="EA21" i="5"/>
  <c r="EA20" i="5"/>
  <c r="EM19" i="5"/>
  <c r="EL19" i="5"/>
  <c r="EK19" i="5"/>
  <c r="EJ19" i="5"/>
  <c r="EI19" i="5"/>
  <c r="EH19" i="5"/>
  <c r="EG19" i="5"/>
  <c r="EF19" i="5"/>
  <c r="EE19" i="5"/>
  <c r="ED19" i="5"/>
  <c r="EC19" i="5"/>
  <c r="EB19" i="5"/>
  <c r="EA18" i="5"/>
  <c r="EA17" i="5"/>
  <c r="EA16" i="5"/>
  <c r="EM15" i="5"/>
  <c r="EL15" i="5"/>
  <c r="EK15" i="5"/>
  <c r="EJ15" i="5"/>
  <c r="EI15" i="5"/>
  <c r="EH15" i="5"/>
  <c r="EG15" i="5"/>
  <c r="EF15" i="5"/>
  <c r="EE15" i="5"/>
  <c r="ED15" i="5"/>
  <c r="EC15" i="5"/>
  <c r="EB15" i="5"/>
  <c r="EA14" i="5"/>
  <c r="EA13" i="5"/>
  <c r="EM12" i="5"/>
  <c r="EL12" i="5"/>
  <c r="EK12" i="5"/>
  <c r="EJ12" i="5"/>
  <c r="EI12" i="5"/>
  <c r="EH12" i="5"/>
  <c r="EG12" i="5"/>
  <c r="EF12" i="5"/>
  <c r="EE12" i="5"/>
  <c r="ED12" i="5"/>
  <c r="EC12" i="5"/>
  <c r="EB12" i="5"/>
  <c r="EA10" i="5"/>
  <c r="EA9" i="5"/>
  <c r="EA8" i="5"/>
  <c r="EM7" i="5"/>
  <c r="EL7" i="5"/>
  <c r="EK7" i="5"/>
  <c r="EJ7" i="5"/>
  <c r="EI7" i="5"/>
  <c r="EH7" i="5"/>
  <c r="EG7" i="5"/>
  <c r="EF7" i="5"/>
  <c r="EE7" i="5"/>
  <c r="ED7" i="5"/>
  <c r="EC7" i="5"/>
  <c r="EB7" i="5"/>
  <c r="CG36" i="6"/>
  <c r="CF36" i="6"/>
  <c r="CE36" i="6"/>
  <c r="CD36" i="6"/>
  <c r="CC36" i="6"/>
  <c r="CB36" i="6"/>
  <c r="CA36" i="6"/>
  <c r="BZ36" i="6"/>
  <c r="BY36" i="6"/>
  <c r="BX36" i="6"/>
  <c r="BW36" i="6"/>
  <c r="BV36" i="6"/>
  <c r="CH35" i="6"/>
  <c r="CH34" i="6"/>
  <c r="CH33" i="6"/>
  <c r="CH32" i="6"/>
  <c r="CH31" i="6"/>
  <c r="CH30" i="6"/>
  <c r="CH29" i="6"/>
  <c r="CH28" i="6"/>
  <c r="CH27" i="6"/>
  <c r="CH26" i="6"/>
  <c r="CH25" i="6"/>
  <c r="CH24" i="6"/>
  <c r="CH23" i="6"/>
  <c r="CH22" i="6"/>
  <c r="CH21" i="6"/>
  <c r="CH20" i="6"/>
  <c r="CG19" i="6"/>
  <c r="CH19" i="6" s="1"/>
  <c r="CF19" i="6"/>
  <c r="CE19" i="6"/>
  <c r="CD19" i="6"/>
  <c r="CC19" i="6"/>
  <c r="CB19" i="6"/>
  <c r="CA19" i="6"/>
  <c r="BZ19" i="6"/>
  <c r="BY19" i="6"/>
  <c r="BX19" i="6"/>
  <c r="BW19" i="6"/>
  <c r="BV19" i="6"/>
  <c r="CH18" i="6"/>
  <c r="CH17" i="6"/>
  <c r="CH16" i="6"/>
  <c r="CH14" i="6"/>
  <c r="CH13" i="6"/>
  <c r="CH12" i="6"/>
  <c r="CH11" i="6"/>
  <c r="CH10" i="6"/>
  <c r="CH9" i="6"/>
  <c r="CH8" i="6"/>
  <c r="CH7" i="6"/>
  <c r="CH6" i="6"/>
  <c r="CH5" i="6"/>
  <c r="CH4" i="6"/>
  <c r="CG3" i="6"/>
  <c r="CF3" i="6"/>
  <c r="CE3" i="6"/>
  <c r="CD3" i="6"/>
  <c r="CC3" i="6"/>
  <c r="CB3" i="6"/>
  <c r="CA3" i="6"/>
  <c r="BZ3" i="6"/>
  <c r="BY3" i="6"/>
  <c r="BX3" i="6"/>
  <c r="BW3" i="6"/>
  <c r="BV3" i="6"/>
  <c r="DJ123" i="5"/>
  <c r="DI123" i="5"/>
  <c r="DH123" i="5"/>
  <c r="DG123" i="5"/>
  <c r="DF123" i="5"/>
  <c r="DE123" i="5"/>
  <c r="DD123" i="5"/>
  <c r="DC123" i="5"/>
  <c r="DB123" i="5"/>
  <c r="DA123" i="5"/>
  <c r="CZ123" i="5"/>
  <c r="CY123" i="5"/>
  <c r="DJ117" i="5"/>
  <c r="DI117" i="5"/>
  <c r="DH117" i="5"/>
  <c r="DG117" i="5"/>
  <c r="DF117" i="5"/>
  <c r="DE117" i="5"/>
  <c r="DD117" i="5"/>
  <c r="DC117" i="5"/>
  <c r="DB117" i="5"/>
  <c r="DA117" i="5"/>
  <c r="CZ117" i="5"/>
  <c r="CY117" i="5"/>
  <c r="DJ113" i="5"/>
  <c r="DI113" i="5"/>
  <c r="DH113" i="5"/>
  <c r="DG113" i="5"/>
  <c r="DF113" i="5"/>
  <c r="DE113" i="5"/>
  <c r="DD113" i="5"/>
  <c r="DC113" i="5"/>
  <c r="DB113" i="5"/>
  <c r="DA113" i="5"/>
  <c r="CZ113" i="5"/>
  <c r="CY113" i="5"/>
  <c r="DJ109" i="5"/>
  <c r="DI109" i="5"/>
  <c r="DH109" i="5"/>
  <c r="DG109" i="5"/>
  <c r="DF109" i="5"/>
  <c r="DE109" i="5"/>
  <c r="DD109" i="5"/>
  <c r="DC109" i="5"/>
  <c r="DB109" i="5"/>
  <c r="DA109" i="5"/>
  <c r="CZ109" i="5"/>
  <c r="CY109" i="5"/>
  <c r="DJ105" i="5"/>
  <c r="DI105" i="5"/>
  <c r="DH105" i="5"/>
  <c r="DG105" i="5"/>
  <c r="DF105" i="5"/>
  <c r="DE105" i="5"/>
  <c r="DD105" i="5"/>
  <c r="DC105" i="5"/>
  <c r="DB105" i="5"/>
  <c r="DA105" i="5"/>
  <c r="CZ105" i="5"/>
  <c r="CY105" i="5"/>
  <c r="DJ95" i="5"/>
  <c r="DI95" i="5"/>
  <c r="DH95" i="5"/>
  <c r="DG95" i="5"/>
  <c r="DF95" i="5"/>
  <c r="DE95" i="5"/>
  <c r="DD95" i="5"/>
  <c r="DC95" i="5"/>
  <c r="DB95" i="5"/>
  <c r="DA95" i="5"/>
  <c r="CZ95" i="5"/>
  <c r="CY95" i="5"/>
  <c r="DJ83" i="5"/>
  <c r="DI83" i="5"/>
  <c r="DH83" i="5"/>
  <c r="DG83" i="5"/>
  <c r="DF83" i="5"/>
  <c r="DE83" i="5"/>
  <c r="DD83" i="5"/>
  <c r="DC83" i="5"/>
  <c r="DB83" i="5"/>
  <c r="DA83" i="5"/>
  <c r="CZ83" i="5"/>
  <c r="CY83" i="5"/>
  <c r="DJ77" i="5"/>
  <c r="DI77" i="5"/>
  <c r="DH77" i="5"/>
  <c r="DG77" i="5"/>
  <c r="DF77" i="5"/>
  <c r="DE77" i="5"/>
  <c r="DD77" i="5"/>
  <c r="DC77" i="5"/>
  <c r="DB77" i="5"/>
  <c r="DA77" i="5"/>
  <c r="CZ77" i="5"/>
  <c r="CY77" i="5"/>
  <c r="DJ64" i="5"/>
  <c r="DI64" i="5"/>
  <c r="DH64" i="5"/>
  <c r="DG64" i="5"/>
  <c r="DF64" i="5"/>
  <c r="DE64" i="5"/>
  <c r="DD64" i="5"/>
  <c r="DC64" i="5"/>
  <c r="DB64" i="5"/>
  <c r="DA64" i="5"/>
  <c r="CZ64" i="5"/>
  <c r="CY64" i="5"/>
  <c r="DJ46" i="5"/>
  <c r="DI46" i="5"/>
  <c r="DH46" i="5"/>
  <c r="DG46" i="5"/>
  <c r="DF46" i="5"/>
  <c r="DE46" i="5"/>
  <c r="DD46" i="5"/>
  <c r="DC46" i="5"/>
  <c r="DB46" i="5"/>
  <c r="DA46" i="5"/>
  <c r="CZ46" i="5"/>
  <c r="CY46" i="5"/>
  <c r="DJ38" i="5"/>
  <c r="DI38" i="5"/>
  <c r="DH38" i="5"/>
  <c r="DG38" i="5"/>
  <c r="DF38" i="5"/>
  <c r="DE38" i="5"/>
  <c r="DD38" i="5"/>
  <c r="DC38" i="5"/>
  <c r="DB38" i="5"/>
  <c r="DA38" i="5"/>
  <c r="CZ38" i="5"/>
  <c r="CY38" i="5"/>
  <c r="DJ34" i="5"/>
  <c r="DI34" i="5"/>
  <c r="DH34" i="5"/>
  <c r="DG34" i="5"/>
  <c r="DF34" i="5"/>
  <c r="DE34" i="5"/>
  <c r="DD34" i="5"/>
  <c r="DC34" i="5"/>
  <c r="DB34" i="5"/>
  <c r="DA34" i="5"/>
  <c r="CZ34" i="5"/>
  <c r="CY34" i="5"/>
  <c r="DJ30" i="5"/>
  <c r="DI30" i="5"/>
  <c r="DH30" i="5"/>
  <c r="DG30" i="5"/>
  <c r="DF30" i="5"/>
  <c r="DE30" i="5"/>
  <c r="DD30" i="5"/>
  <c r="DC30" i="5"/>
  <c r="DB30" i="5"/>
  <c r="DA30" i="5"/>
  <c r="CZ30" i="5"/>
  <c r="CY30" i="5"/>
  <c r="DJ23" i="5"/>
  <c r="DI23" i="5"/>
  <c r="DH23" i="5"/>
  <c r="DG23" i="5"/>
  <c r="DF23" i="5"/>
  <c r="DE23" i="5"/>
  <c r="DD23" i="5"/>
  <c r="DC23" i="5"/>
  <c r="DB23" i="5"/>
  <c r="DA23" i="5"/>
  <c r="CZ23" i="5"/>
  <c r="CY23" i="5"/>
  <c r="DJ19" i="5"/>
  <c r="DI19" i="5"/>
  <c r="DH19" i="5"/>
  <c r="DG19" i="5"/>
  <c r="DF19" i="5"/>
  <c r="DE19" i="5"/>
  <c r="DD19" i="5"/>
  <c r="DC19" i="5"/>
  <c r="DB19" i="5"/>
  <c r="DA19" i="5"/>
  <c r="CZ19" i="5"/>
  <c r="CY19" i="5"/>
  <c r="DJ15" i="5"/>
  <c r="DI15" i="5"/>
  <c r="DH15" i="5"/>
  <c r="DG15" i="5"/>
  <c r="DF15" i="5"/>
  <c r="DE15" i="5"/>
  <c r="DD15" i="5"/>
  <c r="DC15" i="5"/>
  <c r="DB15" i="5"/>
  <c r="DA15" i="5"/>
  <c r="CZ15" i="5"/>
  <c r="CY15" i="5"/>
  <c r="DJ12" i="5"/>
  <c r="DI12" i="5"/>
  <c r="DH12" i="5"/>
  <c r="DG12" i="5"/>
  <c r="DF12" i="5"/>
  <c r="DE12" i="5"/>
  <c r="DD12" i="5"/>
  <c r="DC12" i="5"/>
  <c r="DB12" i="5"/>
  <c r="DA12" i="5"/>
  <c r="CZ12" i="5"/>
  <c r="CY12" i="5"/>
  <c r="DJ7" i="5"/>
  <c r="DI7" i="5"/>
  <c r="DH7" i="5"/>
  <c r="DG7" i="5"/>
  <c r="DF7" i="5"/>
  <c r="DE7" i="5"/>
  <c r="DD7" i="5"/>
  <c r="DC7" i="5"/>
  <c r="DB7" i="5"/>
  <c r="DA7" i="5"/>
  <c r="CZ7" i="5"/>
  <c r="CY7" i="5"/>
  <c r="DL126" i="5"/>
  <c r="DL125" i="5"/>
  <c r="DL124" i="5"/>
  <c r="DX123" i="5"/>
  <c r="DW123" i="5"/>
  <c r="DV123" i="5"/>
  <c r="DU123" i="5"/>
  <c r="DT123" i="5"/>
  <c r="DS123" i="5"/>
  <c r="DR123" i="5"/>
  <c r="DQ123" i="5"/>
  <c r="DP123" i="5"/>
  <c r="DO123" i="5"/>
  <c r="DN123" i="5"/>
  <c r="DM123" i="5"/>
  <c r="DL121" i="5"/>
  <c r="DL120" i="5"/>
  <c r="DL118" i="5"/>
  <c r="DL116" i="5"/>
  <c r="DL115" i="5"/>
  <c r="DL114" i="5"/>
  <c r="DX113" i="5"/>
  <c r="DW113" i="5"/>
  <c r="DV113" i="5"/>
  <c r="DU113" i="5"/>
  <c r="DT113" i="5"/>
  <c r="DS113" i="5"/>
  <c r="DR113" i="5"/>
  <c r="DQ113" i="5"/>
  <c r="DP113" i="5"/>
  <c r="DO113" i="5"/>
  <c r="DN113" i="5"/>
  <c r="DM113" i="5"/>
  <c r="DL112" i="5"/>
  <c r="DL111" i="5"/>
  <c r="DL110" i="5"/>
  <c r="DX109" i="5"/>
  <c r="DW109" i="5"/>
  <c r="DV109" i="5"/>
  <c r="DU109" i="5"/>
  <c r="DT109" i="5"/>
  <c r="DS109" i="5"/>
  <c r="DR109" i="5"/>
  <c r="DQ109" i="5"/>
  <c r="DP109" i="5"/>
  <c r="DO109" i="5"/>
  <c r="DN109" i="5"/>
  <c r="DM109" i="5"/>
  <c r="DL108" i="5"/>
  <c r="DL107" i="5"/>
  <c r="DL106" i="5"/>
  <c r="DX105" i="5"/>
  <c r="DW105" i="5"/>
  <c r="DV105" i="5"/>
  <c r="DU105" i="5"/>
  <c r="DT105" i="5"/>
  <c r="DS105" i="5"/>
  <c r="DR105" i="5"/>
  <c r="DQ105" i="5"/>
  <c r="DP105" i="5"/>
  <c r="DO105" i="5"/>
  <c r="DN105" i="5"/>
  <c r="DM105" i="5"/>
  <c r="DL43" i="5"/>
  <c r="DL42" i="5"/>
  <c r="DL41" i="5"/>
  <c r="DL40" i="5"/>
  <c r="DL39" i="5"/>
  <c r="DX38" i="5"/>
  <c r="DW38" i="5"/>
  <c r="DV38" i="5"/>
  <c r="DU38" i="5"/>
  <c r="DT38" i="5"/>
  <c r="DS38" i="5"/>
  <c r="DR38" i="5"/>
  <c r="DQ38" i="5"/>
  <c r="DP38" i="5"/>
  <c r="DO38" i="5"/>
  <c r="DN38" i="5"/>
  <c r="DM38" i="5"/>
  <c r="DL37" i="5"/>
  <c r="DL36" i="5"/>
  <c r="DL35" i="5"/>
  <c r="DX34" i="5"/>
  <c r="DW34" i="5"/>
  <c r="DV34" i="5"/>
  <c r="DU34" i="5"/>
  <c r="DT34" i="5"/>
  <c r="DS34" i="5"/>
  <c r="DR34" i="5"/>
  <c r="DQ34" i="5"/>
  <c r="DP34" i="5"/>
  <c r="DO34" i="5"/>
  <c r="DN34" i="5"/>
  <c r="DM34" i="5"/>
  <c r="DL33" i="5"/>
  <c r="DL32" i="5"/>
  <c r="DL31" i="5"/>
  <c r="DX30" i="5"/>
  <c r="DW30" i="5"/>
  <c r="DV30" i="5"/>
  <c r="DU30" i="5"/>
  <c r="DT30" i="5"/>
  <c r="DS30" i="5"/>
  <c r="DR30" i="5"/>
  <c r="DQ30" i="5"/>
  <c r="DP30" i="5"/>
  <c r="DO30" i="5"/>
  <c r="DN30" i="5"/>
  <c r="DM30" i="5"/>
  <c r="DL28" i="5"/>
  <c r="DL27" i="5"/>
  <c r="DL26" i="5"/>
  <c r="DL25" i="5"/>
  <c r="DL24" i="5"/>
  <c r="DX23" i="5"/>
  <c r="DW23" i="5"/>
  <c r="DV23" i="5"/>
  <c r="DU23" i="5"/>
  <c r="DT23" i="5"/>
  <c r="DS23" i="5"/>
  <c r="DR23" i="5"/>
  <c r="DQ23" i="5"/>
  <c r="DP23" i="5"/>
  <c r="DO23" i="5"/>
  <c r="DN23" i="5"/>
  <c r="DM23" i="5"/>
  <c r="DL22" i="5"/>
  <c r="DL21" i="5"/>
  <c r="DL20" i="5"/>
  <c r="DX19" i="5"/>
  <c r="DW19" i="5"/>
  <c r="DV19" i="5"/>
  <c r="DU19" i="5"/>
  <c r="DT19" i="5"/>
  <c r="DS19" i="5"/>
  <c r="DR19" i="5"/>
  <c r="DQ19" i="5"/>
  <c r="DP19" i="5"/>
  <c r="DO19" i="5"/>
  <c r="DN19" i="5"/>
  <c r="DM19" i="5"/>
  <c r="DL18" i="5"/>
  <c r="DL17" i="5"/>
  <c r="DL16" i="5"/>
  <c r="DX15" i="5"/>
  <c r="DW15" i="5"/>
  <c r="DV15" i="5"/>
  <c r="DU15" i="5"/>
  <c r="DT15" i="5"/>
  <c r="DS15" i="5"/>
  <c r="DR15" i="5"/>
  <c r="DQ15" i="5"/>
  <c r="DP15" i="5"/>
  <c r="DO15" i="5"/>
  <c r="DN15" i="5"/>
  <c r="DM15" i="5"/>
  <c r="DL14" i="5"/>
  <c r="DL13" i="5"/>
  <c r="DX12" i="5"/>
  <c r="DX11" i="5" s="1"/>
  <c r="DW12" i="5"/>
  <c r="DW11" i="5" s="1"/>
  <c r="DV12" i="5"/>
  <c r="DU12" i="5"/>
  <c r="DT12" i="5"/>
  <c r="DS12" i="5"/>
  <c r="DS11" i="5" s="1"/>
  <c r="DR12" i="5"/>
  <c r="DR11" i="5" s="1"/>
  <c r="DQ12" i="5"/>
  <c r="DQ11" i="5" s="1"/>
  <c r="DP12" i="5"/>
  <c r="DP11" i="5" s="1"/>
  <c r="DO12" i="5"/>
  <c r="DO11" i="5" s="1"/>
  <c r="DN12" i="5"/>
  <c r="DM12" i="5"/>
  <c r="T135" i="14"/>
  <c r="T123" i="14"/>
  <c r="T115" i="14"/>
  <c r="T107" i="14"/>
  <c r="T98" i="14"/>
  <c r="T87" i="14"/>
  <c r="T78" i="14"/>
  <c r="T61" i="14"/>
  <c r="T57" i="14"/>
  <c r="T51" i="14"/>
  <c r="T43" i="14"/>
  <c r="T38" i="14"/>
  <c r="T26" i="14"/>
  <c r="R135" i="14"/>
  <c r="R123" i="14"/>
  <c r="R115" i="14"/>
  <c r="R107" i="14"/>
  <c r="R98" i="14"/>
  <c r="R87" i="14"/>
  <c r="R78" i="14"/>
  <c r="R61" i="14"/>
  <c r="R57" i="14"/>
  <c r="R51" i="14"/>
  <c r="R43" i="14"/>
  <c r="R38" i="14"/>
  <c r="R26" i="14"/>
  <c r="P123" i="14"/>
  <c r="P115" i="14"/>
  <c r="P107" i="14"/>
  <c r="P98" i="14"/>
  <c r="P87" i="14"/>
  <c r="P78" i="14"/>
  <c r="P61" i="14"/>
  <c r="P57" i="14"/>
  <c r="P51" i="14"/>
  <c r="P43" i="14"/>
  <c r="P38" i="14"/>
  <c r="P26" i="14"/>
  <c r="T10" i="14"/>
  <c r="R10" i="14"/>
  <c r="P10" i="14"/>
  <c r="P7" i="14"/>
  <c r="T7" i="14"/>
  <c r="R7" i="14"/>
  <c r="P135" i="14"/>
  <c r="P132" i="14"/>
  <c r="R19" i="14"/>
  <c r="P19" i="14"/>
  <c r="U135" i="14"/>
  <c r="U132" i="14"/>
  <c r="U123" i="14"/>
  <c r="U115" i="14"/>
  <c r="U107" i="14"/>
  <c r="U98" i="14"/>
  <c r="U87" i="14"/>
  <c r="U78" i="14"/>
  <c r="U61" i="14"/>
  <c r="U57" i="14"/>
  <c r="U51" i="14"/>
  <c r="U43" i="14"/>
  <c r="U38" i="14"/>
  <c r="U26" i="14"/>
  <c r="U19" i="14"/>
  <c r="U13" i="14"/>
  <c r="U10" i="14"/>
  <c r="U7" i="14"/>
  <c r="S135" i="14"/>
  <c r="S132" i="14"/>
  <c r="S123" i="14"/>
  <c r="S115" i="14"/>
  <c r="S107" i="14"/>
  <c r="S98" i="14"/>
  <c r="S87" i="14"/>
  <c r="S78" i="14"/>
  <c r="S61" i="14"/>
  <c r="S57" i="14"/>
  <c r="S51" i="14"/>
  <c r="S43" i="14"/>
  <c r="S38" i="14"/>
  <c r="S26" i="14"/>
  <c r="S19" i="14"/>
  <c r="S13" i="14"/>
  <c r="R13" i="14"/>
  <c r="S10" i="14"/>
  <c r="S7" i="14"/>
  <c r="O135" i="14"/>
  <c r="O132" i="14"/>
  <c r="O123" i="14"/>
  <c r="O115" i="14"/>
  <c r="O107" i="14"/>
  <c r="O98" i="14"/>
  <c r="O87" i="14"/>
  <c r="O78" i="14"/>
  <c r="O61" i="14"/>
  <c r="O57" i="14"/>
  <c r="O51" i="14"/>
  <c r="O43" i="14"/>
  <c r="O38" i="14"/>
  <c r="O26" i="14"/>
  <c r="O19" i="14"/>
  <c r="O13" i="14"/>
  <c r="O10" i="14"/>
  <c r="O7" i="14"/>
  <c r="CJ36" i="6"/>
  <c r="CU36" i="6"/>
  <c r="CT36" i="6"/>
  <c r="CS36" i="6"/>
  <c r="CR36" i="6"/>
  <c r="CQ36" i="6"/>
  <c r="CP36" i="6"/>
  <c r="CO36" i="6"/>
  <c r="CN36" i="6"/>
  <c r="CM36" i="6"/>
  <c r="CL36" i="6"/>
  <c r="CK36" i="6"/>
  <c r="DT11" i="5" l="1"/>
  <c r="DU11" i="5"/>
  <c r="DN11" i="5"/>
  <c r="DV11" i="5"/>
  <c r="DA29" i="5"/>
  <c r="S6" i="14"/>
  <c r="S17" i="14" s="1"/>
  <c r="S23" i="14" s="1"/>
  <c r="R6" i="14"/>
  <c r="U6" i="14"/>
  <c r="U17" i="14" s="1"/>
  <c r="U23" i="14" s="1"/>
  <c r="T6" i="14"/>
  <c r="P6" i="14"/>
  <c r="DM11" i="5"/>
  <c r="DS104" i="5"/>
  <c r="DA45" i="5"/>
  <c r="DI45" i="5"/>
  <c r="DF29" i="5"/>
  <c r="DB45" i="5"/>
  <c r="DO2" i="6"/>
  <c r="DY2" i="6" s="1"/>
  <c r="DA11" i="5"/>
  <c r="DI29" i="5"/>
  <c r="EH45" i="5"/>
  <c r="EE104" i="5"/>
  <c r="ED29" i="5"/>
  <c r="EL29" i="5"/>
  <c r="EE29" i="5"/>
  <c r="EB11" i="5"/>
  <c r="EJ11" i="5"/>
  <c r="EJ45" i="5"/>
  <c r="DB11" i="5"/>
  <c r="DJ11" i="5"/>
  <c r="DB29" i="5"/>
  <c r="DJ29" i="5"/>
  <c r="DA104" i="5"/>
  <c r="DI104" i="5"/>
  <c r="DE104" i="5"/>
  <c r="EH104" i="5"/>
  <c r="EI104" i="5"/>
  <c r="EA113" i="5"/>
  <c r="DN29" i="5"/>
  <c r="DX104" i="5"/>
  <c r="DC11" i="5"/>
  <c r="DC29" i="5"/>
  <c r="DG29" i="5"/>
  <c r="DB104" i="5"/>
  <c r="DJ104" i="5"/>
  <c r="DF104" i="5"/>
  <c r="DT104" i="5"/>
  <c r="CZ45" i="5"/>
  <c r="DH45" i="5"/>
  <c r="DD45" i="5"/>
  <c r="DE45" i="5"/>
  <c r="DD104" i="5"/>
  <c r="DJ45" i="5"/>
  <c r="DJ44" i="5" s="1"/>
  <c r="DC45" i="5"/>
  <c r="DD11" i="5"/>
  <c r="DD29" i="5"/>
  <c r="CZ29" i="5"/>
  <c r="EC29" i="5"/>
  <c r="EI45" i="5"/>
  <c r="DM29" i="5"/>
  <c r="DU29" i="5"/>
  <c r="DO104" i="5"/>
  <c r="EH11" i="5"/>
  <c r="EK11" i="5"/>
  <c r="EM29" i="5"/>
  <c r="DQ104" i="5"/>
  <c r="DR104" i="5"/>
  <c r="CZ104" i="5"/>
  <c r="DH104" i="5"/>
  <c r="ED45" i="5"/>
  <c r="EL45" i="5"/>
  <c r="EE45" i="5"/>
  <c r="EM45" i="5"/>
  <c r="EA95" i="5"/>
  <c r="DT29" i="5"/>
  <c r="DC104" i="5"/>
  <c r="EH29" i="5"/>
  <c r="DQ29" i="5"/>
  <c r="DH29" i="5"/>
  <c r="ED11" i="5"/>
  <c r="EL11" i="5"/>
  <c r="EL6" i="5" s="1"/>
  <c r="EA15" i="5"/>
  <c r="EF29" i="5"/>
  <c r="DP104" i="5"/>
  <c r="DL15" i="5"/>
  <c r="EE11" i="5"/>
  <c r="EE6" i="5" s="1"/>
  <c r="EM11" i="5"/>
  <c r="ED104" i="5"/>
  <c r="EL104" i="5"/>
  <c r="EM104" i="5"/>
  <c r="EF104" i="5"/>
  <c r="DA6" i="5"/>
  <c r="DL34" i="5"/>
  <c r="DV29" i="5"/>
  <c r="DO29" i="5"/>
  <c r="CZ11" i="5"/>
  <c r="DH11" i="5"/>
  <c r="EG104" i="5"/>
  <c r="DW29" i="5"/>
  <c r="DP29" i="5"/>
  <c r="DX29" i="5"/>
  <c r="DI11" i="5"/>
  <c r="CY29" i="5"/>
  <c r="CY104" i="5"/>
  <c r="DG104" i="5"/>
  <c r="DW104" i="5"/>
  <c r="EC11" i="5"/>
  <c r="EK29" i="5"/>
  <c r="EK6" i="5" s="1"/>
  <c r="DL12" i="5"/>
  <c r="EF11" i="5"/>
  <c r="EB29" i="5"/>
  <c r="EJ29" i="5"/>
  <c r="EA105" i="5"/>
  <c r="EJ104" i="5"/>
  <c r="DL113" i="5"/>
  <c r="DE29" i="5"/>
  <c r="DE6" i="5" s="1"/>
  <c r="EG11" i="5"/>
  <c r="EI11" i="5"/>
  <c r="EC104" i="5"/>
  <c r="EK104" i="5"/>
  <c r="DL109" i="5"/>
  <c r="DE11" i="5"/>
  <c r="DE44" i="5"/>
  <c r="DR29" i="5"/>
  <c r="DL105" i="5"/>
  <c r="DU104" i="5"/>
  <c r="DF11" i="5"/>
  <c r="DF45" i="5"/>
  <c r="EA38" i="5"/>
  <c r="EA46" i="5"/>
  <c r="DY38" i="6" s="1"/>
  <c r="DY41" i="6" s="1"/>
  <c r="EA64" i="5"/>
  <c r="DL23" i="5"/>
  <c r="DS29" i="5"/>
  <c r="DN104" i="5"/>
  <c r="DV104" i="5"/>
  <c r="DL123" i="5"/>
  <c r="CY11" i="5"/>
  <c r="DG11" i="5"/>
  <c r="CY45" i="5"/>
  <c r="DG45" i="5"/>
  <c r="EA12" i="5"/>
  <c r="EA23" i="5"/>
  <c r="EA34" i="5"/>
  <c r="EC45" i="5"/>
  <c r="EK45" i="5"/>
  <c r="EG45" i="5"/>
  <c r="EA123" i="5"/>
  <c r="DL19" i="5"/>
  <c r="DL38" i="5"/>
  <c r="EA19" i="5"/>
  <c r="EA30" i="5"/>
  <c r="EA117" i="5"/>
  <c r="DL30" i="5"/>
  <c r="EA7" i="5"/>
  <c r="EI29" i="5"/>
  <c r="EB45" i="5"/>
  <c r="EF45" i="5"/>
  <c r="EA77" i="5"/>
  <c r="EA83" i="5"/>
  <c r="EA109" i="5"/>
  <c r="EG29" i="5"/>
  <c r="EB104" i="5"/>
  <c r="CH36" i="6"/>
  <c r="CH3" i="6"/>
  <c r="DM104" i="5"/>
  <c r="P25" i="14"/>
  <c r="R17" i="14"/>
  <c r="R23" i="14" s="1"/>
  <c r="S25" i="14"/>
  <c r="U25" i="14"/>
  <c r="U131" i="14" s="1"/>
  <c r="U142" i="14" s="1"/>
  <c r="O25" i="14"/>
  <c r="O6" i="14"/>
  <c r="O17" i="14" s="1"/>
  <c r="O23" i="14" s="1"/>
  <c r="EM44" i="5" l="1"/>
  <c r="EM6" i="5"/>
  <c r="DH6" i="5"/>
  <c r="DA44" i="5"/>
  <c r="DB6" i="5"/>
  <c r="S131" i="14"/>
  <c r="S142" i="14" s="1"/>
  <c r="T17" i="14"/>
  <c r="T23" i="14" s="1"/>
  <c r="T131" i="14" s="1"/>
  <c r="T142" i="14" s="1"/>
  <c r="R131" i="14"/>
  <c r="R142" i="14" s="1"/>
  <c r="O131" i="14"/>
  <c r="O142" i="14" s="1"/>
  <c r="CY6" i="5"/>
  <c r="EI44" i="5"/>
  <c r="DF6" i="5"/>
  <c r="EF6" i="5"/>
  <c r="DI6" i="5"/>
  <c r="DJ6" i="5"/>
  <c r="EC6" i="5"/>
  <c r="EJ44" i="5"/>
  <c r="CZ6" i="5"/>
  <c r="EE44" i="5"/>
  <c r="EE128" i="5" s="1"/>
  <c r="EL44" i="5"/>
  <c r="EL128" i="5" s="1"/>
  <c r="EH6" i="5"/>
  <c r="DI44" i="5"/>
  <c r="DG6" i="5"/>
  <c r="ED6" i="5"/>
  <c r="DB44" i="5"/>
  <c r="EH44" i="5"/>
  <c r="EJ6" i="5"/>
  <c r="DD44" i="5"/>
  <c r="DH44" i="5"/>
  <c r="DC6" i="5"/>
  <c r="EM128" i="5"/>
  <c r="CY44" i="5"/>
  <c r="EC44" i="5"/>
  <c r="DD6" i="5"/>
  <c r="CZ44" i="5"/>
  <c r="DF44" i="5"/>
  <c r="EI6" i="5"/>
  <c r="EB6" i="5"/>
  <c r="ED44" i="5"/>
  <c r="EA45" i="5"/>
  <c r="DC44" i="5"/>
  <c r="EF44" i="5"/>
  <c r="EG44" i="5"/>
  <c r="EA11" i="5"/>
  <c r="DL11" i="5"/>
  <c r="DL29" i="5"/>
  <c r="DG44" i="5"/>
  <c r="DL104" i="5"/>
  <c r="EA104" i="5"/>
  <c r="EK44" i="5"/>
  <c r="EK128" i="5" s="1"/>
  <c r="EA29" i="5"/>
  <c r="EB44" i="5"/>
  <c r="EG6" i="5"/>
  <c r="CU19" i="6"/>
  <c r="CT19" i="6"/>
  <c r="CS19" i="6"/>
  <c r="CR19" i="6"/>
  <c r="CQ19" i="6"/>
  <c r="CP19" i="6"/>
  <c r="CO19" i="6"/>
  <c r="CN19" i="6"/>
  <c r="CM19" i="6"/>
  <c r="CL19" i="6"/>
  <c r="CK19" i="6"/>
  <c r="CJ19" i="6"/>
  <c r="EC128" i="5" l="1"/>
  <c r="EH128" i="5"/>
  <c r="EF128" i="5"/>
  <c r="EI128" i="5"/>
  <c r="EJ128" i="5"/>
  <c r="ED128" i="5"/>
  <c r="EG128" i="5"/>
  <c r="EA44" i="5"/>
  <c r="EA6" i="5"/>
  <c r="EB128" i="5"/>
  <c r="CL12" i="5"/>
  <c r="CM12" i="5"/>
  <c r="CN12" i="5"/>
  <c r="CO12" i="5"/>
  <c r="CP12" i="5"/>
  <c r="CQ12" i="5"/>
  <c r="CR12" i="5"/>
  <c r="CS12" i="5"/>
  <c r="CT12" i="5"/>
  <c r="CU12" i="5"/>
  <c r="CV12" i="5"/>
  <c r="EA128" i="5" l="1"/>
  <c r="BW95" i="5"/>
  <c r="BX95" i="5"/>
  <c r="BY95" i="5"/>
  <c r="BZ95" i="5"/>
  <c r="CA95" i="5"/>
  <c r="CB95" i="5"/>
  <c r="CC95" i="5"/>
  <c r="CD95" i="5"/>
  <c r="CE95" i="5"/>
  <c r="CF95" i="5"/>
  <c r="CG95" i="5"/>
  <c r="CH95" i="5"/>
  <c r="L19" i="14"/>
  <c r="L13" i="14"/>
  <c r="L17" i="14" s="1"/>
  <c r="M135" i="14"/>
  <c r="M132" i="14"/>
  <c r="M123" i="14"/>
  <c r="M115" i="14"/>
  <c r="M107" i="14"/>
  <c r="M98" i="14"/>
  <c r="M94" i="14"/>
  <c r="M89" i="14"/>
  <c r="M87" i="14" s="1"/>
  <c r="M78" i="14"/>
  <c r="M77" i="14"/>
  <c r="M61" i="14"/>
  <c r="M57" i="14"/>
  <c r="M51" i="14"/>
  <c r="M43" i="14"/>
  <c r="M38" i="14"/>
  <c r="M26" i="14"/>
  <c r="M19" i="14"/>
  <c r="M13" i="14"/>
  <c r="M10" i="14"/>
  <c r="M7" i="14"/>
  <c r="M6" i="14" l="1"/>
  <c r="M17" i="14" s="1"/>
  <c r="M23" i="14" s="1"/>
  <c r="M25" i="14"/>
  <c r="M131" i="14" s="1"/>
  <c r="M142" i="14" s="1"/>
  <c r="L23" i="14"/>
  <c r="L131" i="14" s="1"/>
  <c r="L142" i="14" s="1"/>
  <c r="P13" i="14" l="1"/>
  <c r="P17" i="14" s="1"/>
  <c r="P23" i="14" s="1"/>
  <c r="P131" i="14" s="1"/>
  <c r="P142" i="14" s="1"/>
  <c r="N143" i="14" l="1"/>
  <c r="K135" i="14" l="1"/>
  <c r="I135" i="14"/>
  <c r="G135" i="14"/>
  <c r="E135" i="14"/>
  <c r="D135" i="14"/>
  <c r="K132" i="14"/>
  <c r="I132" i="14"/>
  <c r="G132" i="14"/>
  <c r="E132" i="14"/>
  <c r="D132" i="14"/>
  <c r="K123" i="14"/>
  <c r="I123" i="14"/>
  <c r="G123" i="14"/>
  <c r="E123" i="14"/>
  <c r="D123" i="14"/>
  <c r="K115" i="14"/>
  <c r="I115" i="14"/>
  <c r="G115" i="14"/>
  <c r="E115" i="14"/>
  <c r="D115" i="14"/>
  <c r="K107" i="14"/>
  <c r="I107" i="14"/>
  <c r="G107" i="14"/>
  <c r="E107" i="14"/>
  <c r="D107" i="14"/>
  <c r="K98" i="14"/>
  <c r="I98" i="14"/>
  <c r="G98" i="14"/>
  <c r="E98" i="14"/>
  <c r="D98" i="14"/>
  <c r="K94" i="14"/>
  <c r="K87" i="14" s="1"/>
  <c r="I87" i="14"/>
  <c r="G87" i="14"/>
  <c r="E87" i="14"/>
  <c r="D87" i="14"/>
  <c r="K78" i="14"/>
  <c r="I78" i="14"/>
  <c r="G78" i="14"/>
  <c r="E78" i="14"/>
  <c r="D78" i="14"/>
  <c r="K61" i="14"/>
  <c r="I61" i="14"/>
  <c r="G61" i="14"/>
  <c r="E61" i="14"/>
  <c r="D61" i="14"/>
  <c r="K57" i="14"/>
  <c r="I57" i="14"/>
  <c r="G57" i="14"/>
  <c r="E57" i="14"/>
  <c r="D57" i="14"/>
  <c r="K51" i="14"/>
  <c r="I51" i="14"/>
  <c r="G51" i="14"/>
  <c r="E51" i="14"/>
  <c r="D51" i="14"/>
  <c r="K43" i="14"/>
  <c r="I43" i="14"/>
  <c r="G43" i="14"/>
  <c r="E43" i="14"/>
  <c r="D43" i="14"/>
  <c r="K38" i="14"/>
  <c r="I38" i="14"/>
  <c r="G38" i="14"/>
  <c r="E38" i="14"/>
  <c r="D38" i="14"/>
  <c r="K26" i="14"/>
  <c r="I26" i="14"/>
  <c r="G26" i="14"/>
  <c r="E26" i="14"/>
  <c r="D26" i="14"/>
  <c r="N19" i="14"/>
  <c r="K19" i="14"/>
  <c r="I19" i="14"/>
  <c r="J17" i="14"/>
  <c r="J23" i="14" s="1"/>
  <c r="J131" i="14" s="1"/>
  <c r="J142" i="14" s="1"/>
  <c r="H17" i="14"/>
  <c r="H23" i="14" s="1"/>
  <c r="H131" i="14" s="1"/>
  <c r="H142" i="14" s="1"/>
  <c r="G17" i="14"/>
  <c r="G23" i="14" s="1"/>
  <c r="G131" i="14" s="1"/>
  <c r="F17" i="14"/>
  <c r="F23" i="14" s="1"/>
  <c r="F131" i="14" s="1"/>
  <c r="F142" i="14" s="1"/>
  <c r="E17" i="14"/>
  <c r="E23" i="14" s="1"/>
  <c r="E131" i="14" s="1"/>
  <c r="D17" i="14"/>
  <c r="D23" i="14" s="1"/>
  <c r="D131" i="14" s="1"/>
  <c r="N13" i="14"/>
  <c r="N17" i="14" s="1"/>
  <c r="K13" i="14"/>
  <c r="I13" i="14"/>
  <c r="K10" i="14"/>
  <c r="I10" i="14"/>
  <c r="G10" i="14"/>
  <c r="E10" i="14"/>
  <c r="D10" i="14"/>
  <c r="K7" i="14"/>
  <c r="I7" i="14"/>
  <c r="G7" i="14"/>
  <c r="E7" i="14"/>
  <c r="D7" i="14"/>
  <c r="D142" i="14" l="1"/>
  <c r="E142" i="14"/>
  <c r="I6" i="14"/>
  <c r="I17" i="14" s="1"/>
  <c r="I23" i="14" s="1"/>
  <c r="K6" i="14"/>
  <c r="K17" i="14" s="1"/>
  <c r="K23" i="14" s="1"/>
  <c r="I25" i="14"/>
  <c r="N23" i="14"/>
  <c r="N131" i="14" s="1"/>
  <c r="N142" i="14" s="1"/>
  <c r="K25" i="14"/>
  <c r="G142" i="14"/>
  <c r="I131" i="14" l="1"/>
  <c r="I142" i="14" s="1"/>
  <c r="K131" i="14"/>
  <c r="K142" i="14" s="1"/>
  <c r="BT7" i="5" l="1"/>
  <c r="BS7" i="5"/>
  <c r="BR7" i="5"/>
  <c r="BQ7" i="5"/>
  <c r="BP7" i="5"/>
  <c r="BO7" i="5"/>
  <c r="BN7" i="5"/>
  <c r="BM7" i="5"/>
  <c r="BL7" i="5"/>
  <c r="BK7" i="5"/>
  <c r="BJ7" i="5"/>
  <c r="BI7" i="5"/>
  <c r="CP7" i="5"/>
  <c r="CR7" i="5"/>
  <c r="CN7" i="5"/>
  <c r="CH7" i="5"/>
  <c r="CD7" i="5"/>
  <c r="CC7" i="5"/>
  <c r="BZ7" i="5"/>
  <c r="BY7" i="5"/>
  <c r="CT7" i="5" l="1"/>
  <c r="CK7" i="5"/>
  <c r="CO7" i="5"/>
  <c r="CS7" i="5"/>
  <c r="CQ7" i="5"/>
  <c r="CU7" i="5"/>
  <c r="BX7" i="5"/>
  <c r="CB7" i="5"/>
  <c r="BW7" i="5"/>
  <c r="CA7" i="5"/>
  <c r="CV17" i="6" l="1"/>
  <c r="CV34" i="6" l="1"/>
  <c r="BP36" i="6" l="1"/>
  <c r="BT20" i="6"/>
  <c r="BT35" i="6"/>
  <c r="BT34" i="6"/>
  <c r="BT33" i="6"/>
  <c r="BT32" i="6"/>
  <c r="BT31" i="6"/>
  <c r="BT30" i="6"/>
  <c r="BT29" i="6"/>
  <c r="BT28" i="6"/>
  <c r="BT27" i="6"/>
  <c r="BT26" i="6"/>
  <c r="BT25" i="6"/>
  <c r="BT24" i="6"/>
  <c r="BT23" i="6"/>
  <c r="BT22" i="6"/>
  <c r="BT21" i="6"/>
  <c r="BT18" i="6"/>
  <c r="BT17" i="6"/>
  <c r="BT16" i="6"/>
  <c r="BT15" i="6"/>
  <c r="BT14" i="6"/>
  <c r="BT13" i="6"/>
  <c r="BT12" i="6"/>
  <c r="BT11" i="6"/>
  <c r="BT10" i="6"/>
  <c r="BT9" i="6"/>
  <c r="BT8" i="6"/>
  <c r="BT7" i="6"/>
  <c r="BT6" i="6"/>
  <c r="CV35" i="6"/>
  <c r="CV33" i="6"/>
  <c r="CV32" i="6"/>
  <c r="CV31" i="6"/>
  <c r="CV30" i="6"/>
  <c r="CV29" i="6"/>
  <c r="CV28" i="6"/>
  <c r="CV27" i="6"/>
  <c r="CV26" i="6"/>
  <c r="CV24" i="6"/>
  <c r="CV23" i="6"/>
  <c r="CV22" i="6"/>
  <c r="CV21" i="6"/>
  <c r="CV20" i="6"/>
  <c r="CV19" i="6"/>
  <c r="CV18" i="6"/>
  <c r="CV16" i="6"/>
  <c r="CV14" i="6"/>
  <c r="CV13" i="6"/>
  <c r="CV12" i="6"/>
  <c r="CV11" i="6"/>
  <c r="CV10" i="6"/>
  <c r="CV9" i="6"/>
  <c r="CV8" i="6"/>
  <c r="CV7" i="6"/>
  <c r="CV6" i="6"/>
  <c r="CV5" i="6"/>
  <c r="CV36" i="6" l="1"/>
  <c r="CV39" i="6" s="1"/>
  <c r="CH39" i="6"/>
  <c r="BF12" i="6" l="1"/>
  <c r="BI130" i="5" l="1"/>
  <c r="AU130" i="5"/>
  <c r="AU131" i="5" s="1"/>
  <c r="AV130" i="5" s="1"/>
  <c r="AV131" i="5" s="1"/>
  <c r="AW130" i="5" s="1"/>
  <c r="AW131" i="5" s="1"/>
  <c r="AX130" i="5" s="1"/>
  <c r="AX131" i="5" s="1"/>
  <c r="AY130" i="5" s="1"/>
  <c r="AY131" i="5" s="1"/>
  <c r="AZ130" i="5" s="1"/>
  <c r="AZ131" i="5" s="1"/>
  <c r="BA130" i="5" s="1"/>
  <c r="BA131" i="5" s="1"/>
  <c r="BB130" i="5" s="1"/>
  <c r="BB131" i="5" s="1"/>
  <c r="BC130" i="5" s="1"/>
  <c r="BC131" i="5" s="1"/>
  <c r="BD130" i="5" s="1"/>
  <c r="BD131" i="5" s="1"/>
  <c r="BE130" i="5" s="1"/>
  <c r="BE131" i="5" s="1"/>
  <c r="BF130" i="5" s="1"/>
  <c r="BF131" i="5" s="1"/>
  <c r="CX126" i="5"/>
  <c r="CX125" i="5"/>
  <c r="CX124" i="5"/>
  <c r="CX121" i="5"/>
  <c r="CX120" i="5"/>
  <c r="CX118" i="5"/>
  <c r="CX116" i="5"/>
  <c r="CX115" i="5"/>
  <c r="CX114" i="5"/>
  <c r="CX112" i="5"/>
  <c r="CX111" i="5"/>
  <c r="CX110" i="5"/>
  <c r="CX108" i="5"/>
  <c r="CX107" i="5"/>
  <c r="CX106" i="5"/>
  <c r="CX43" i="5"/>
  <c r="CX42" i="5"/>
  <c r="CX41" i="5"/>
  <c r="CX40" i="5"/>
  <c r="CX39" i="5"/>
  <c r="CX37" i="5"/>
  <c r="CX36" i="5"/>
  <c r="CX35" i="5"/>
  <c r="CX33" i="5"/>
  <c r="CX32" i="5"/>
  <c r="CX31" i="5"/>
  <c r="CX28" i="5"/>
  <c r="CX27" i="5"/>
  <c r="CX26" i="5"/>
  <c r="CX25" i="5"/>
  <c r="CX24" i="5"/>
  <c r="CX22" i="5"/>
  <c r="CX21" i="5"/>
  <c r="CX20" i="5"/>
  <c r="CX18" i="5"/>
  <c r="CX17" i="5"/>
  <c r="CX16" i="5"/>
  <c r="CX14" i="5"/>
  <c r="CX13" i="5"/>
  <c r="CJ126" i="5"/>
  <c r="CJ125" i="5"/>
  <c r="CJ124" i="5"/>
  <c r="CV123" i="5"/>
  <c r="CU123" i="5"/>
  <c r="CT123" i="5"/>
  <c r="CS123" i="5"/>
  <c r="CR123" i="5"/>
  <c r="CQ123" i="5"/>
  <c r="CP123" i="5"/>
  <c r="CO123" i="5"/>
  <c r="CN123" i="5"/>
  <c r="CM123" i="5"/>
  <c r="CL123" i="5"/>
  <c r="CK123" i="5"/>
  <c r="CJ120" i="5"/>
  <c r="CJ118" i="5"/>
  <c r="CJ116" i="5"/>
  <c r="CJ115" i="5"/>
  <c r="CJ114" i="5"/>
  <c r="CV113" i="5"/>
  <c r="CU113" i="5"/>
  <c r="CT113" i="5"/>
  <c r="CS113" i="5"/>
  <c r="CR113" i="5"/>
  <c r="CQ113" i="5"/>
  <c r="CP113" i="5"/>
  <c r="CO113" i="5"/>
  <c r="CN113" i="5"/>
  <c r="CM113" i="5"/>
  <c r="CL113" i="5"/>
  <c r="CK113" i="5"/>
  <c r="CJ112" i="5"/>
  <c r="CJ111" i="5"/>
  <c r="CJ110" i="5"/>
  <c r="CV109" i="5"/>
  <c r="CU109" i="5"/>
  <c r="CT109" i="5"/>
  <c r="CS109" i="5"/>
  <c r="CR109" i="5"/>
  <c r="CQ109" i="5"/>
  <c r="CP109" i="5"/>
  <c r="CO109" i="5"/>
  <c r="CN109" i="5"/>
  <c r="CM109" i="5"/>
  <c r="CL109" i="5"/>
  <c r="CK109" i="5"/>
  <c r="CJ108" i="5"/>
  <c r="CJ107" i="5"/>
  <c r="CJ106" i="5"/>
  <c r="CV105" i="5"/>
  <c r="CU105" i="5"/>
  <c r="CT105" i="5"/>
  <c r="CS105" i="5"/>
  <c r="CR105" i="5"/>
  <c r="CQ105" i="5"/>
  <c r="CP105" i="5"/>
  <c r="CO105" i="5"/>
  <c r="CN105" i="5"/>
  <c r="CM105" i="5"/>
  <c r="CL105" i="5"/>
  <c r="CK105" i="5"/>
  <c r="CJ43" i="5"/>
  <c r="CJ42" i="5"/>
  <c r="CJ41" i="5"/>
  <c r="CJ40" i="5"/>
  <c r="CJ39" i="5"/>
  <c r="CV38" i="5"/>
  <c r="CU38" i="5"/>
  <c r="CT38" i="5"/>
  <c r="CS38" i="5"/>
  <c r="CR38" i="5"/>
  <c r="CQ38" i="5"/>
  <c r="CP38" i="5"/>
  <c r="CO38" i="5"/>
  <c r="CN38" i="5"/>
  <c r="CM38" i="5"/>
  <c r="CL38" i="5"/>
  <c r="CK38" i="5"/>
  <c r="CJ37" i="5"/>
  <c r="CJ36" i="5"/>
  <c r="CJ35" i="5"/>
  <c r="CV34" i="5"/>
  <c r="CU34" i="5"/>
  <c r="CT34" i="5"/>
  <c r="CS34" i="5"/>
  <c r="CR34" i="5"/>
  <c r="CQ34" i="5"/>
  <c r="CP34" i="5"/>
  <c r="CO34" i="5"/>
  <c r="CN34" i="5"/>
  <c r="CM34" i="5"/>
  <c r="CL34" i="5"/>
  <c r="CK34" i="5"/>
  <c r="CJ33" i="5"/>
  <c r="CJ32" i="5"/>
  <c r="CJ31" i="5"/>
  <c r="CV30" i="5"/>
  <c r="CU30" i="5"/>
  <c r="CT30" i="5"/>
  <c r="CS30" i="5"/>
  <c r="CR30" i="5"/>
  <c r="CQ30" i="5"/>
  <c r="CP30" i="5"/>
  <c r="CO30" i="5"/>
  <c r="CN30" i="5"/>
  <c r="CM30" i="5"/>
  <c r="CL30" i="5"/>
  <c r="CK30" i="5"/>
  <c r="CJ28" i="5"/>
  <c r="CJ27" i="5"/>
  <c r="CJ26" i="5"/>
  <c r="CJ25" i="5"/>
  <c r="CJ24" i="5"/>
  <c r="CV23" i="5"/>
  <c r="CU23" i="5"/>
  <c r="CT23" i="5"/>
  <c r="CS23" i="5"/>
  <c r="CR23" i="5"/>
  <c r="CQ23" i="5"/>
  <c r="CP23" i="5"/>
  <c r="CO23" i="5"/>
  <c r="CN23" i="5"/>
  <c r="CM23" i="5"/>
  <c r="CL23" i="5"/>
  <c r="CK23" i="5"/>
  <c r="CJ22" i="5"/>
  <c r="CJ21" i="5"/>
  <c r="CJ20" i="5"/>
  <c r="CV19" i="5"/>
  <c r="CU19" i="5"/>
  <c r="CT19" i="5"/>
  <c r="CS19" i="5"/>
  <c r="CR19" i="5"/>
  <c r="CQ19" i="5"/>
  <c r="CP19" i="5"/>
  <c r="CO19" i="5"/>
  <c r="CN19" i="5"/>
  <c r="CM19" i="5"/>
  <c r="CL19" i="5"/>
  <c r="CK19" i="5"/>
  <c r="CJ18" i="5"/>
  <c r="CJ17" i="5"/>
  <c r="CJ16" i="5"/>
  <c r="CV15" i="5"/>
  <c r="CU15" i="5"/>
  <c r="CT15" i="5"/>
  <c r="CS15" i="5"/>
  <c r="CR15" i="5"/>
  <c r="CQ15" i="5"/>
  <c r="CP15" i="5"/>
  <c r="CO15" i="5"/>
  <c r="CN15" i="5"/>
  <c r="CM15" i="5"/>
  <c r="CL15" i="5"/>
  <c r="CK15" i="5"/>
  <c r="CJ14" i="5"/>
  <c r="CJ13" i="5"/>
  <c r="CK12" i="5"/>
  <c r="CJ10" i="5"/>
  <c r="CT11" i="5" l="1"/>
  <c r="CL11" i="5"/>
  <c r="CV104" i="5"/>
  <c r="CP11" i="5"/>
  <c r="CQ11" i="5"/>
  <c r="CS11" i="5"/>
  <c r="CU104" i="5"/>
  <c r="CN11" i="5"/>
  <c r="CV11" i="5"/>
  <c r="CR11" i="5"/>
  <c r="CT104" i="5"/>
  <c r="CM11" i="5"/>
  <c r="CU11" i="5"/>
  <c r="CO11" i="5"/>
  <c r="CQ29" i="5"/>
  <c r="CM29" i="5"/>
  <c r="CV29" i="5"/>
  <c r="CX12" i="5"/>
  <c r="CL104" i="5"/>
  <c r="CP104" i="5"/>
  <c r="CN29" i="5"/>
  <c r="CR29" i="5"/>
  <c r="CK29" i="5"/>
  <c r="CJ38" i="5"/>
  <c r="CJ12" i="5"/>
  <c r="CJ19" i="5"/>
  <c r="CO29" i="5"/>
  <c r="CS29" i="5"/>
  <c r="CU29" i="5"/>
  <c r="CM104" i="5"/>
  <c r="CQ104" i="5"/>
  <c r="CJ113" i="5"/>
  <c r="CN104" i="5"/>
  <c r="CR104" i="5"/>
  <c r="CX113" i="5"/>
  <c r="CX34" i="5"/>
  <c r="CX109" i="5"/>
  <c r="CL29" i="5"/>
  <c r="CP29" i="5"/>
  <c r="CT29" i="5"/>
  <c r="CJ105" i="5"/>
  <c r="CO104" i="5"/>
  <c r="CS104" i="5"/>
  <c r="CJ123" i="5"/>
  <c r="CX19" i="5"/>
  <c r="CX105" i="5"/>
  <c r="CX123" i="5"/>
  <c r="CK11" i="5"/>
  <c r="CJ15" i="5"/>
  <c r="CJ34" i="5"/>
  <c r="CJ109" i="5"/>
  <c r="CX23" i="5"/>
  <c r="CJ23" i="5"/>
  <c r="CX15" i="5"/>
  <c r="CX38" i="5"/>
  <c r="CQ6" i="5"/>
  <c r="CX30" i="5"/>
  <c r="CJ30" i="5"/>
  <c r="CK104" i="5"/>
  <c r="BS36" i="6"/>
  <c r="BR36" i="6"/>
  <c r="BQ36" i="6"/>
  <c r="BO36" i="6"/>
  <c r="BN36" i="6"/>
  <c r="BM36" i="6"/>
  <c r="BL36" i="6"/>
  <c r="BK36" i="6"/>
  <c r="BJ36" i="6"/>
  <c r="BI36" i="6"/>
  <c r="BH36" i="6"/>
  <c r="BS19" i="6"/>
  <c r="BT19" i="6" s="1"/>
  <c r="BR19" i="6"/>
  <c r="BQ19" i="6"/>
  <c r="BP19" i="6"/>
  <c r="BO19" i="6"/>
  <c r="BN19" i="6"/>
  <c r="BM19" i="6"/>
  <c r="BL19" i="6"/>
  <c r="BK19" i="6"/>
  <c r="BJ19" i="6"/>
  <c r="BI19" i="6"/>
  <c r="BH19" i="6"/>
  <c r="BT4" i="6"/>
  <c r="BS3" i="6"/>
  <c r="BR3" i="6"/>
  <c r="BQ3" i="6"/>
  <c r="BP3" i="6"/>
  <c r="BO3" i="6"/>
  <c r="BM3" i="6"/>
  <c r="BL3" i="6"/>
  <c r="BK3" i="6"/>
  <c r="BJ3" i="6"/>
  <c r="BI3" i="6"/>
  <c r="BH3" i="6"/>
  <c r="AR38" i="6"/>
  <c r="AR2" i="6"/>
  <c r="AG2" i="6"/>
  <c r="AF2" i="6"/>
  <c r="AH2" i="6"/>
  <c r="AI2" i="6"/>
  <c r="AJ2" i="6"/>
  <c r="AK2" i="6"/>
  <c r="AL2" i="6"/>
  <c r="AM2" i="6"/>
  <c r="AN2" i="6"/>
  <c r="AO2" i="6"/>
  <c r="AP2" i="6"/>
  <c r="AQ2" i="6"/>
  <c r="S2" i="6"/>
  <c r="T2" i="6"/>
  <c r="U2" i="6"/>
  <c r="V2" i="6"/>
  <c r="W2" i="6"/>
  <c r="X2" i="6"/>
  <c r="Y2" i="6"/>
  <c r="Z2" i="6"/>
  <c r="AA2" i="6"/>
  <c r="AB2" i="6"/>
  <c r="AC2" i="6"/>
  <c r="R2" i="6"/>
  <c r="BE36" i="6"/>
  <c r="BD36" i="6"/>
  <c r="BC36" i="6"/>
  <c r="BB36" i="6"/>
  <c r="BA36" i="6"/>
  <c r="AZ36" i="6"/>
  <c r="AY36" i="6"/>
  <c r="AX36" i="6"/>
  <c r="AW36" i="6"/>
  <c r="AV36" i="6"/>
  <c r="AU36" i="6"/>
  <c r="AT36" i="6"/>
  <c r="BF35" i="6"/>
  <c r="BF33" i="6"/>
  <c r="BF32" i="6"/>
  <c r="BF31" i="6"/>
  <c r="BF30" i="6"/>
  <c r="BF29" i="6"/>
  <c r="BF28" i="6"/>
  <c r="BF27" i="6"/>
  <c r="BF26" i="6"/>
  <c r="BF24" i="6"/>
  <c r="BF23" i="6"/>
  <c r="BF22" i="6"/>
  <c r="BF21" i="6"/>
  <c r="BF20" i="6"/>
  <c r="BE19" i="6"/>
  <c r="BF19" i="6" s="1"/>
  <c r="BD19" i="6"/>
  <c r="BC19" i="6"/>
  <c r="BB19" i="6"/>
  <c r="BA19" i="6"/>
  <c r="AZ19" i="6"/>
  <c r="AY19" i="6"/>
  <c r="AX19" i="6"/>
  <c r="AW19" i="6"/>
  <c r="AV19" i="6"/>
  <c r="AU19" i="6"/>
  <c r="AT19" i="6"/>
  <c r="BF18" i="6"/>
  <c r="BF16" i="6"/>
  <c r="BF14" i="6"/>
  <c r="BF13" i="6"/>
  <c r="BF11" i="6"/>
  <c r="BF10" i="6"/>
  <c r="BF9" i="6"/>
  <c r="BF8" i="6"/>
  <c r="BF7" i="6"/>
  <c r="BF6" i="6"/>
  <c r="BF5" i="6"/>
  <c r="BF4" i="6"/>
  <c r="BE3" i="6"/>
  <c r="BD3" i="6"/>
  <c r="BC3" i="6"/>
  <c r="BB3" i="6"/>
  <c r="BA3" i="6"/>
  <c r="AZ3" i="6"/>
  <c r="AY3" i="6"/>
  <c r="AX3" i="6"/>
  <c r="AW3" i="6"/>
  <c r="AV3" i="6"/>
  <c r="AU3" i="6"/>
  <c r="AT3" i="6"/>
  <c r="AR35" i="6"/>
  <c r="AR33" i="6"/>
  <c r="AR32" i="6"/>
  <c r="AR31" i="6"/>
  <c r="AR30" i="6"/>
  <c r="AR29" i="6"/>
  <c r="AR28" i="6"/>
  <c r="AR27" i="6"/>
  <c r="AR26" i="6"/>
  <c r="AR24" i="6"/>
  <c r="AR23" i="6"/>
  <c r="AR22" i="6"/>
  <c r="AR21" i="6"/>
  <c r="AR20" i="6"/>
  <c r="AI36" i="6"/>
  <c r="AJ36" i="6"/>
  <c r="AK36" i="6"/>
  <c r="AL36" i="6"/>
  <c r="AM36" i="6"/>
  <c r="AN36" i="6"/>
  <c r="AO36" i="6"/>
  <c r="AP36" i="6"/>
  <c r="AQ36" i="6"/>
  <c r="AH36" i="6"/>
  <c r="AG36" i="6"/>
  <c r="AF36" i="6"/>
  <c r="AG19" i="6"/>
  <c r="AH19" i="6"/>
  <c r="AI19" i="6"/>
  <c r="AJ19" i="6"/>
  <c r="AK19" i="6"/>
  <c r="AL19" i="6"/>
  <c r="AM19" i="6"/>
  <c r="AN19" i="6"/>
  <c r="AO19" i="6"/>
  <c r="AP19" i="6"/>
  <c r="AQ19" i="6"/>
  <c r="AR19" i="6" s="1"/>
  <c r="AF19" i="6"/>
  <c r="AR18" i="6"/>
  <c r="AR16" i="6"/>
  <c r="AR14" i="6"/>
  <c r="AR13" i="6"/>
  <c r="AR12" i="6"/>
  <c r="AR11" i="6"/>
  <c r="AR10" i="6"/>
  <c r="AR9" i="6"/>
  <c r="AR8" i="6"/>
  <c r="AR7" i="6"/>
  <c r="AR6" i="6"/>
  <c r="AR5" i="6"/>
  <c r="AR4" i="6"/>
  <c r="AG3" i="6"/>
  <c r="AH3" i="6"/>
  <c r="AI3" i="6"/>
  <c r="AJ3" i="6"/>
  <c r="AK3" i="6"/>
  <c r="AL3" i="6"/>
  <c r="AM3" i="6"/>
  <c r="AN3" i="6"/>
  <c r="AO3" i="6"/>
  <c r="AP3" i="6"/>
  <c r="AQ3" i="6"/>
  <c r="AF3" i="6"/>
  <c r="CS6" i="5" l="1"/>
  <c r="CN6" i="5"/>
  <c r="CK6" i="5"/>
  <c r="CR6" i="5"/>
  <c r="CU6" i="5"/>
  <c r="CO6" i="5"/>
  <c r="CT6" i="5"/>
  <c r="CP6" i="5"/>
  <c r="CX29" i="5"/>
  <c r="CJ29" i="5"/>
  <c r="CJ104" i="5"/>
  <c r="CJ11" i="5"/>
  <c r="CX104" i="5"/>
  <c r="CX11" i="5"/>
  <c r="BT36" i="6"/>
  <c r="AD2" i="6"/>
  <c r="BF3" i="6"/>
  <c r="BF36" i="6"/>
  <c r="AR3" i="6"/>
  <c r="AR36" i="6"/>
  <c r="BI64" i="5" l="1"/>
  <c r="BJ64" i="5"/>
  <c r="BK64" i="5"/>
  <c r="BL64" i="5"/>
  <c r="BM64" i="5"/>
  <c r="BN64" i="5"/>
  <c r="BO64" i="5"/>
  <c r="BP64" i="5"/>
  <c r="BQ64" i="5"/>
  <c r="BR64" i="5"/>
  <c r="BS64" i="5"/>
  <c r="BT64" i="5"/>
  <c r="BH102" i="5" l="1"/>
  <c r="BW105" i="5" l="1"/>
  <c r="BX105" i="5"/>
  <c r="BY105" i="5"/>
  <c r="BZ105" i="5"/>
  <c r="CA105" i="5"/>
  <c r="CB105" i="5"/>
  <c r="CC105" i="5"/>
  <c r="CD105" i="5"/>
  <c r="CE105" i="5"/>
  <c r="CF105" i="5"/>
  <c r="CG105" i="5"/>
  <c r="CH105" i="5"/>
  <c r="BH75" i="5"/>
  <c r="BH8" i="5" l="1"/>
  <c r="BH61" i="5" l="1"/>
  <c r="F148" i="5" l="1"/>
  <c r="G146" i="6"/>
  <c r="BH7" i="5" l="1"/>
  <c r="BH9" i="5"/>
  <c r="BH10" i="5"/>
  <c r="BI12" i="5"/>
  <c r="BJ12" i="5"/>
  <c r="BK12" i="5"/>
  <c r="BL12" i="5"/>
  <c r="BM12" i="5"/>
  <c r="BN12" i="5"/>
  <c r="BO12" i="5"/>
  <c r="BP12" i="5"/>
  <c r="BQ12" i="5"/>
  <c r="BR12" i="5"/>
  <c r="BS12" i="5"/>
  <c r="BT12" i="5"/>
  <c r="BH13" i="5"/>
  <c r="BH14" i="5"/>
  <c r="BI15" i="5"/>
  <c r="BJ15" i="5"/>
  <c r="BK15" i="5"/>
  <c r="BL15" i="5"/>
  <c r="BM15" i="5"/>
  <c r="BN15" i="5"/>
  <c r="BO15" i="5"/>
  <c r="BP15" i="5"/>
  <c r="BQ15" i="5"/>
  <c r="BR15" i="5"/>
  <c r="BS15" i="5"/>
  <c r="BT15" i="5"/>
  <c r="BH16" i="5"/>
  <c r="BH17" i="5"/>
  <c r="BH18" i="5"/>
  <c r="BI19" i="5"/>
  <c r="BJ19" i="5"/>
  <c r="BK19" i="5"/>
  <c r="BL19" i="5"/>
  <c r="BM19" i="5"/>
  <c r="BN19" i="5"/>
  <c r="BO19" i="5"/>
  <c r="BP19" i="5"/>
  <c r="BQ19" i="5"/>
  <c r="BR19" i="5"/>
  <c r="BS19" i="5"/>
  <c r="BT19" i="5"/>
  <c r="BH20" i="5"/>
  <c r="BH21" i="5"/>
  <c r="BH22" i="5"/>
  <c r="BI23" i="5"/>
  <c r="BJ23" i="5"/>
  <c r="BK23" i="5"/>
  <c r="BL23" i="5"/>
  <c r="BM23" i="5"/>
  <c r="BN23" i="5"/>
  <c r="BO23" i="5"/>
  <c r="BP23" i="5"/>
  <c r="BQ23" i="5"/>
  <c r="BR23" i="5"/>
  <c r="BS23" i="5"/>
  <c r="BT23" i="5"/>
  <c r="BH24" i="5"/>
  <c r="BH25" i="5"/>
  <c r="BH26" i="5"/>
  <c r="BH27" i="5"/>
  <c r="BH28" i="5"/>
  <c r="BI30" i="5"/>
  <c r="BJ30" i="5"/>
  <c r="BK30" i="5"/>
  <c r="BL30" i="5"/>
  <c r="BM30" i="5"/>
  <c r="BN30" i="5"/>
  <c r="BO30" i="5"/>
  <c r="BP30" i="5"/>
  <c r="BQ30" i="5"/>
  <c r="BR30" i="5"/>
  <c r="BS30" i="5"/>
  <c r="BT30" i="5"/>
  <c r="BH31" i="5"/>
  <c r="BH32" i="5"/>
  <c r="BH33" i="5"/>
  <c r="BI34" i="5"/>
  <c r="BJ34" i="5"/>
  <c r="BK34" i="5"/>
  <c r="BL34" i="5"/>
  <c r="BM34" i="5"/>
  <c r="BN34" i="5"/>
  <c r="BO34" i="5"/>
  <c r="BP34" i="5"/>
  <c r="BQ34" i="5"/>
  <c r="BR34" i="5"/>
  <c r="BS34" i="5"/>
  <c r="BT34" i="5"/>
  <c r="BH35" i="5"/>
  <c r="BH36" i="5"/>
  <c r="BH37" i="5"/>
  <c r="BI38" i="5"/>
  <c r="BJ38" i="5"/>
  <c r="BK38" i="5"/>
  <c r="BL38" i="5"/>
  <c r="BM38" i="5"/>
  <c r="BN38" i="5"/>
  <c r="BO38" i="5"/>
  <c r="BP38" i="5"/>
  <c r="BQ38" i="5"/>
  <c r="BR38" i="5"/>
  <c r="BS38" i="5"/>
  <c r="BT38" i="5"/>
  <c r="BH39" i="5"/>
  <c r="BH40" i="5"/>
  <c r="BH41" i="5"/>
  <c r="BH42" i="5"/>
  <c r="BH43" i="5"/>
  <c r="BI46" i="5"/>
  <c r="AT2" i="6" s="1"/>
  <c r="BJ46" i="5"/>
  <c r="AU2" i="6" s="1"/>
  <c r="BK46" i="5"/>
  <c r="AV2" i="6" s="1"/>
  <c r="BL46" i="5"/>
  <c r="AW2" i="6" s="1"/>
  <c r="BM46" i="5"/>
  <c r="AX2" i="6" s="1"/>
  <c r="BN46" i="5"/>
  <c r="AY2" i="6" s="1"/>
  <c r="BO46" i="5"/>
  <c r="AZ2" i="6" s="1"/>
  <c r="BP46" i="5"/>
  <c r="BA2" i="6" s="1"/>
  <c r="BQ46" i="5"/>
  <c r="BB2" i="6" s="1"/>
  <c r="BR46" i="5"/>
  <c r="BC2" i="6" s="1"/>
  <c r="BS46" i="5"/>
  <c r="BD2" i="6" s="1"/>
  <c r="BT46" i="5"/>
  <c r="BE2" i="6" s="1"/>
  <c r="BH47" i="5"/>
  <c r="BH48" i="5"/>
  <c r="BH49" i="5"/>
  <c r="BH50" i="5"/>
  <c r="BH51" i="5"/>
  <c r="BH52" i="5"/>
  <c r="BH53" i="5"/>
  <c r="BH54" i="5"/>
  <c r="BH55" i="5"/>
  <c r="BH56" i="5"/>
  <c r="BH57" i="5"/>
  <c r="BH58" i="5"/>
  <c r="BH59" i="5"/>
  <c r="BH60" i="5"/>
  <c r="BH63" i="5"/>
  <c r="BH65" i="5"/>
  <c r="BH66" i="5"/>
  <c r="BH67" i="5"/>
  <c r="BH68" i="5"/>
  <c r="BH69" i="5"/>
  <c r="BH70" i="5"/>
  <c r="BH71" i="5"/>
  <c r="BH72" i="5"/>
  <c r="BH73" i="5"/>
  <c r="BH74" i="5"/>
  <c r="BI77" i="5"/>
  <c r="BJ77" i="5"/>
  <c r="BK77" i="5"/>
  <c r="BL77" i="5"/>
  <c r="BM77" i="5"/>
  <c r="BN77" i="5"/>
  <c r="BO77" i="5"/>
  <c r="BP77" i="5"/>
  <c r="BQ77" i="5"/>
  <c r="BR77" i="5"/>
  <c r="BS77" i="5"/>
  <c r="BT77" i="5"/>
  <c r="BH78" i="5"/>
  <c r="BH79" i="5"/>
  <c r="BH80" i="5"/>
  <c r="BI83" i="5"/>
  <c r="BJ83" i="5"/>
  <c r="BK83" i="5"/>
  <c r="BL83" i="5"/>
  <c r="BM83" i="5"/>
  <c r="BN83" i="5"/>
  <c r="BO83" i="5"/>
  <c r="BP83" i="5"/>
  <c r="BQ83" i="5"/>
  <c r="BR83" i="5"/>
  <c r="BS83" i="5"/>
  <c r="BT83" i="5"/>
  <c r="BH84" i="5"/>
  <c r="BH85" i="5"/>
  <c r="BH86" i="5"/>
  <c r="BH87" i="5"/>
  <c r="BH88" i="5"/>
  <c r="BH89" i="5"/>
  <c r="BH90" i="5"/>
  <c r="BH91" i="5"/>
  <c r="BH92" i="5"/>
  <c r="BH93" i="5"/>
  <c r="BH94" i="5"/>
  <c r="BI95" i="5"/>
  <c r="BJ95" i="5"/>
  <c r="BK95" i="5"/>
  <c r="BL95" i="5"/>
  <c r="BM95" i="5"/>
  <c r="BN95" i="5"/>
  <c r="BO95" i="5"/>
  <c r="BP95" i="5"/>
  <c r="BQ95" i="5"/>
  <c r="BR95" i="5"/>
  <c r="BS95" i="5"/>
  <c r="BT95" i="5"/>
  <c r="BH96" i="5"/>
  <c r="BH97" i="5"/>
  <c r="BH98" i="5"/>
  <c r="BH99" i="5"/>
  <c r="BH100" i="5"/>
  <c r="BI105" i="5"/>
  <c r="BJ105" i="5"/>
  <c r="BK105" i="5"/>
  <c r="BL105" i="5"/>
  <c r="BM105" i="5"/>
  <c r="BN105" i="5"/>
  <c r="BO105" i="5"/>
  <c r="BP105" i="5"/>
  <c r="BQ105" i="5"/>
  <c r="BR105" i="5"/>
  <c r="BS105" i="5"/>
  <c r="BT105" i="5"/>
  <c r="BH106" i="5"/>
  <c r="BH107" i="5"/>
  <c r="BH108" i="5"/>
  <c r="BI109" i="5"/>
  <c r="BJ109" i="5"/>
  <c r="BK109" i="5"/>
  <c r="BL109" i="5"/>
  <c r="BM109" i="5"/>
  <c r="BN109" i="5"/>
  <c r="BO109" i="5"/>
  <c r="BP109" i="5"/>
  <c r="BQ109" i="5"/>
  <c r="BR109" i="5"/>
  <c r="BS109" i="5"/>
  <c r="BT109" i="5"/>
  <c r="BH110" i="5"/>
  <c r="BH111" i="5"/>
  <c r="BH112" i="5"/>
  <c r="BI113" i="5"/>
  <c r="BJ113" i="5"/>
  <c r="BK113" i="5"/>
  <c r="BL113" i="5"/>
  <c r="BM113" i="5"/>
  <c r="BN113" i="5"/>
  <c r="BO113" i="5"/>
  <c r="BP113" i="5"/>
  <c r="BQ113" i="5"/>
  <c r="BR113" i="5"/>
  <c r="BS113" i="5"/>
  <c r="BT113" i="5"/>
  <c r="BH114" i="5"/>
  <c r="BH115" i="5"/>
  <c r="BH116" i="5"/>
  <c r="BI117" i="5"/>
  <c r="BJ117" i="5"/>
  <c r="BK117" i="5"/>
  <c r="BL117" i="5"/>
  <c r="BM117" i="5"/>
  <c r="BN117" i="5"/>
  <c r="BO117" i="5"/>
  <c r="BP117" i="5"/>
  <c r="BQ117" i="5"/>
  <c r="BR117" i="5"/>
  <c r="BS117" i="5"/>
  <c r="BT117" i="5"/>
  <c r="BH118" i="5"/>
  <c r="BH119" i="5"/>
  <c r="BH120" i="5"/>
  <c r="BH121" i="5"/>
  <c r="BH122" i="5"/>
  <c r="BI123" i="5"/>
  <c r="BJ123" i="5"/>
  <c r="BK123" i="5"/>
  <c r="BL123" i="5"/>
  <c r="BM123" i="5"/>
  <c r="BN123" i="5"/>
  <c r="BO123" i="5"/>
  <c r="BP123" i="5"/>
  <c r="BQ123" i="5"/>
  <c r="BR123" i="5"/>
  <c r="BS123" i="5"/>
  <c r="BT123" i="5"/>
  <c r="BH124" i="5"/>
  <c r="BH125" i="5"/>
  <c r="BH126" i="5"/>
  <c r="BF2" i="6" l="1"/>
  <c r="BQ11" i="5"/>
  <c r="BM11" i="5"/>
  <c r="BI11" i="5"/>
  <c r="BQ104" i="5"/>
  <c r="BM104" i="5"/>
  <c r="BI104" i="5"/>
  <c r="BT104" i="5"/>
  <c r="BP104" i="5"/>
  <c r="BL104" i="5"/>
  <c r="BT11" i="5"/>
  <c r="BL11" i="5"/>
  <c r="BR29" i="5"/>
  <c r="BN29" i="5"/>
  <c r="BS11" i="5"/>
  <c r="BO11" i="5"/>
  <c r="BR11" i="5"/>
  <c r="BN11" i="5"/>
  <c r="BJ11" i="5"/>
  <c r="BH113" i="5"/>
  <c r="BR104" i="5"/>
  <c r="BN104" i="5"/>
  <c r="BJ104" i="5"/>
  <c r="BH95" i="5"/>
  <c r="BQ45" i="5"/>
  <c r="BM45" i="5"/>
  <c r="BI45" i="5"/>
  <c r="BR45" i="5"/>
  <c r="BN45" i="5"/>
  <c r="BJ45" i="5"/>
  <c r="BH64" i="5"/>
  <c r="BT45" i="5"/>
  <c r="BT44" i="5" s="1"/>
  <c r="BP45" i="5"/>
  <c r="BP44" i="5" s="1"/>
  <c r="BL45" i="5"/>
  <c r="BH77" i="5"/>
  <c r="BS45" i="5"/>
  <c r="BO45" i="5"/>
  <c r="BK45" i="5"/>
  <c r="BJ29" i="5"/>
  <c r="BH123" i="5"/>
  <c r="BH109" i="5"/>
  <c r="BS104" i="5"/>
  <c r="BO104" i="5"/>
  <c r="BK104" i="5"/>
  <c r="BH83" i="5"/>
  <c r="BH117" i="5"/>
  <c r="BQ29" i="5"/>
  <c r="BM29" i="5"/>
  <c r="BI29" i="5"/>
  <c r="BH15" i="5"/>
  <c r="BH34" i="5"/>
  <c r="BT29" i="5"/>
  <c r="BP29" i="5"/>
  <c r="BP6" i="5" s="1"/>
  <c r="BL29" i="5"/>
  <c r="BH19" i="5"/>
  <c r="BH38" i="5"/>
  <c r="BS29" i="5"/>
  <c r="BO29" i="5"/>
  <c r="BK29" i="5"/>
  <c r="BK6" i="5" s="1"/>
  <c r="BH23" i="5"/>
  <c r="BH105" i="5"/>
  <c r="BH12" i="5"/>
  <c r="BH46" i="5"/>
  <c r="BF38" i="6" s="1"/>
  <c r="BH30" i="5"/>
  <c r="BL44" i="5" l="1"/>
  <c r="BI44" i="5"/>
  <c r="BQ44" i="5"/>
  <c r="BM44" i="5"/>
  <c r="BR6" i="5"/>
  <c r="BK44" i="5"/>
  <c r="BK128" i="5" s="1"/>
  <c r="BN6" i="5"/>
  <c r="BM6" i="5"/>
  <c r="BQ6" i="5"/>
  <c r="BL6" i="5"/>
  <c r="BL128" i="5" s="1"/>
  <c r="BJ6" i="5"/>
  <c r="BS6" i="5"/>
  <c r="BI6" i="5"/>
  <c r="BO6" i="5"/>
  <c r="BJ44" i="5"/>
  <c r="BH104" i="5"/>
  <c r="BN44" i="5"/>
  <c r="BS44" i="5"/>
  <c r="BR44" i="5"/>
  <c r="BP128" i="5"/>
  <c r="BO44" i="5"/>
  <c r="BH45" i="5"/>
  <c r="BT6" i="5"/>
  <c r="BH11" i="5"/>
  <c r="BH29" i="5"/>
  <c r="BM128" i="5" l="1"/>
  <c r="BQ128" i="5"/>
  <c r="BI128" i="5"/>
  <c r="BI131" i="5" s="1"/>
  <c r="BJ130" i="5" s="1"/>
  <c r="BR128" i="5"/>
  <c r="BN128" i="5"/>
  <c r="BJ128" i="5"/>
  <c r="BT128" i="5"/>
  <c r="BH6" i="5"/>
  <c r="BS128" i="5"/>
  <c r="BH44" i="5"/>
  <c r="BO128" i="5"/>
  <c r="B9" i="4"/>
  <c r="BJ131" i="5" l="1"/>
  <c r="BK130" i="5" s="1"/>
  <c r="BK131" i="5" s="1"/>
  <c r="BL130" i="5" s="1"/>
  <c r="BL131" i="5" s="1"/>
  <c r="BM130" i="5" s="1"/>
  <c r="BM131" i="5" s="1"/>
  <c r="BN130" i="5" s="1"/>
  <c r="BN131" i="5" s="1"/>
  <c r="BO130" i="5" s="1"/>
  <c r="BO131" i="5" s="1"/>
  <c r="BP130" i="5" s="1"/>
  <c r="BP131" i="5" s="1"/>
  <c r="BQ130" i="5" s="1"/>
  <c r="BQ131" i="5" s="1"/>
  <c r="BR130" i="5" s="1"/>
  <c r="BR131" i="5" s="1"/>
  <c r="BS130" i="5" s="1"/>
  <c r="BS131" i="5" s="1"/>
  <c r="BT130" i="5" s="1"/>
  <c r="BT131" i="5" s="1"/>
  <c r="BH128" i="5"/>
  <c r="BH131" i="5" s="1"/>
  <c r="BV126" i="5"/>
  <c r="BV125" i="5"/>
  <c r="BV124" i="5"/>
  <c r="CH123" i="5"/>
  <c r="CG123" i="5"/>
  <c r="CF123" i="5"/>
  <c r="CE123" i="5"/>
  <c r="CD123" i="5"/>
  <c r="CC123" i="5"/>
  <c r="CB123" i="5"/>
  <c r="CA123" i="5"/>
  <c r="BZ123" i="5"/>
  <c r="BY123" i="5"/>
  <c r="BX123" i="5"/>
  <c r="BW123" i="5"/>
  <c r="BV121" i="5"/>
  <c r="BV120" i="5"/>
  <c r="BV118" i="5"/>
  <c r="BV116" i="5"/>
  <c r="BV115" i="5"/>
  <c r="BV114" i="5"/>
  <c r="CH113" i="5"/>
  <c r="CG113" i="5"/>
  <c r="CF113" i="5"/>
  <c r="CE113" i="5"/>
  <c r="CD113" i="5"/>
  <c r="CC113" i="5"/>
  <c r="CB113" i="5"/>
  <c r="CA113" i="5"/>
  <c r="BZ113" i="5"/>
  <c r="BY113" i="5"/>
  <c r="BX113" i="5"/>
  <c r="BW113" i="5"/>
  <c r="BV112" i="5"/>
  <c r="BV111" i="5"/>
  <c r="BV110" i="5"/>
  <c r="CH109" i="5"/>
  <c r="CG109" i="5"/>
  <c r="CF109" i="5"/>
  <c r="CE109" i="5"/>
  <c r="CD109" i="5"/>
  <c r="CC109" i="5"/>
  <c r="CB109" i="5"/>
  <c r="CA109" i="5"/>
  <c r="BZ109" i="5"/>
  <c r="BY109" i="5"/>
  <c r="BX109" i="5"/>
  <c r="BW109" i="5"/>
  <c r="BV108" i="5"/>
  <c r="BV107" i="5"/>
  <c r="BV106" i="5"/>
  <c r="BV43" i="5"/>
  <c r="BV42" i="5"/>
  <c r="BV41" i="5"/>
  <c r="BV40" i="5"/>
  <c r="BV39" i="5"/>
  <c r="CH38" i="5"/>
  <c r="CG38" i="5"/>
  <c r="CF38" i="5"/>
  <c r="CE38" i="5"/>
  <c r="CD38" i="5"/>
  <c r="CC38" i="5"/>
  <c r="CB38" i="5"/>
  <c r="CA38" i="5"/>
  <c r="BZ38" i="5"/>
  <c r="BY38" i="5"/>
  <c r="BX38" i="5"/>
  <c r="BW38" i="5"/>
  <c r="BV37" i="5"/>
  <c r="BV36" i="5"/>
  <c r="BV35" i="5"/>
  <c r="CH34" i="5"/>
  <c r="CG34" i="5"/>
  <c r="CF34" i="5"/>
  <c r="CE34" i="5"/>
  <c r="CD34" i="5"/>
  <c r="CC34" i="5"/>
  <c r="CB34" i="5"/>
  <c r="CA34" i="5"/>
  <c r="BZ34" i="5"/>
  <c r="BY34" i="5"/>
  <c r="BX34" i="5"/>
  <c r="BW34" i="5"/>
  <c r="BV33" i="5"/>
  <c r="BV32" i="5"/>
  <c r="BV31" i="5"/>
  <c r="CH30" i="5"/>
  <c r="CG30" i="5"/>
  <c r="CF30" i="5"/>
  <c r="CE30" i="5"/>
  <c r="CD30" i="5"/>
  <c r="CC30" i="5"/>
  <c r="CB30" i="5"/>
  <c r="CA30" i="5"/>
  <c r="BZ30" i="5"/>
  <c r="BY30" i="5"/>
  <c r="BX30" i="5"/>
  <c r="BW30" i="5"/>
  <c r="BV28" i="5"/>
  <c r="BV27" i="5"/>
  <c r="BV26" i="5"/>
  <c r="BV25" i="5"/>
  <c r="BV24" i="5"/>
  <c r="CH23" i="5"/>
  <c r="CG23" i="5"/>
  <c r="CF23" i="5"/>
  <c r="CE23" i="5"/>
  <c r="CD23" i="5"/>
  <c r="CC23" i="5"/>
  <c r="CB23" i="5"/>
  <c r="CA23" i="5"/>
  <c r="BZ23" i="5"/>
  <c r="BY23" i="5"/>
  <c r="BX23" i="5"/>
  <c r="BW23" i="5"/>
  <c r="BV22" i="5"/>
  <c r="BV21" i="5"/>
  <c r="BV20" i="5"/>
  <c r="CH19" i="5"/>
  <c r="CG19" i="5"/>
  <c r="CF19" i="5"/>
  <c r="CE19" i="5"/>
  <c r="CD19" i="5"/>
  <c r="CC19" i="5"/>
  <c r="CB19" i="5"/>
  <c r="CA19" i="5"/>
  <c r="BZ19" i="5"/>
  <c r="BY19" i="5"/>
  <c r="BX19" i="5"/>
  <c r="BW19" i="5"/>
  <c r="BV18" i="5"/>
  <c r="BV17" i="5"/>
  <c r="BV16" i="5"/>
  <c r="CH15" i="5"/>
  <c r="CG15" i="5"/>
  <c r="CF15" i="5"/>
  <c r="CE15" i="5"/>
  <c r="CD15" i="5"/>
  <c r="CC15" i="5"/>
  <c r="CB15" i="5"/>
  <c r="CA15" i="5"/>
  <c r="BZ15" i="5"/>
  <c r="BY15" i="5"/>
  <c r="BX15" i="5"/>
  <c r="BW15" i="5"/>
  <c r="BV14" i="5"/>
  <c r="BV13" i="5"/>
  <c r="CH12" i="5"/>
  <c r="CG12" i="5"/>
  <c r="CF12" i="5"/>
  <c r="CE12" i="5"/>
  <c r="CD12" i="5"/>
  <c r="CC12" i="5"/>
  <c r="CB12" i="5"/>
  <c r="CA12" i="5"/>
  <c r="BZ12" i="5"/>
  <c r="BY12" i="5"/>
  <c r="BX12" i="5"/>
  <c r="BW12" i="5"/>
  <c r="BV10" i="5"/>
  <c r="BV9" i="5"/>
  <c r="BY104" i="5" l="1"/>
  <c r="CC104" i="5"/>
  <c r="CG104" i="5"/>
  <c r="BZ104" i="5"/>
  <c r="CD104" i="5"/>
  <c r="CH104" i="5"/>
  <c r="CE104" i="5"/>
  <c r="BW104" i="5"/>
  <c r="CA104" i="5"/>
  <c r="BX104" i="5"/>
  <c r="CB104" i="5"/>
  <c r="CF104" i="5"/>
  <c r="CD29" i="5"/>
  <c r="CE11" i="5"/>
  <c r="BX29" i="5"/>
  <c r="CF29" i="5"/>
  <c r="CB29" i="5"/>
  <c r="BY29" i="5"/>
  <c r="CC29" i="5"/>
  <c r="CG29" i="5"/>
  <c r="CE29" i="5"/>
  <c r="CD11" i="5"/>
  <c r="BV15" i="5"/>
  <c r="BW11" i="5"/>
  <c r="CC11" i="5"/>
  <c r="CB11" i="5"/>
  <c r="BY11" i="5"/>
  <c r="CG11" i="5"/>
  <c r="CA11" i="5"/>
  <c r="BW29" i="5"/>
  <c r="BV38" i="5"/>
  <c r="BV113" i="5"/>
  <c r="BV123" i="5"/>
  <c r="BV23" i="5"/>
  <c r="BV34" i="5"/>
  <c r="BV109" i="5"/>
  <c r="BV19" i="5"/>
  <c r="BV30" i="5"/>
  <c r="BV105" i="5"/>
  <c r="BV12" i="5"/>
  <c r="BZ29" i="5"/>
  <c r="CH29" i="5"/>
  <c r="BX11" i="5"/>
  <c r="CF11" i="5"/>
  <c r="CA29" i="5"/>
  <c r="BZ11" i="5"/>
  <c r="CH11" i="5"/>
  <c r="CD6" i="5" l="1"/>
  <c r="BW6" i="5"/>
  <c r="BY6" i="5"/>
  <c r="CB6" i="5"/>
  <c r="BX6" i="5"/>
  <c r="CC6" i="5"/>
  <c r="BZ6" i="5"/>
  <c r="CH6" i="5"/>
  <c r="CA6" i="5"/>
  <c r="BV29" i="5"/>
  <c r="BV11" i="5"/>
  <c r="BV104" i="5"/>
  <c r="BW130" i="5" l="1"/>
  <c r="BV130" i="5"/>
  <c r="CX90" i="5" l="1"/>
  <c r="CX75" i="5" l="1"/>
  <c r="CX79" i="5" l="1"/>
  <c r="CX92" i="5" l="1"/>
  <c r="CX99" i="5" l="1"/>
  <c r="CX102" i="5" l="1"/>
  <c r="CX76" i="5" l="1"/>
  <c r="CX89" i="5" l="1"/>
  <c r="CX54" i="5" l="1"/>
  <c r="CX49" i="5" l="1"/>
  <c r="CX55" i="5" l="1"/>
  <c r="CX84" i="5" l="1"/>
  <c r="CX61" i="5" l="1"/>
  <c r="CX71" i="5" l="1"/>
  <c r="CX69" i="5" l="1"/>
  <c r="CX72" i="5" l="1"/>
  <c r="CX80" i="5" l="1"/>
  <c r="CX74" i="5" l="1"/>
  <c r="CX67" i="5" l="1"/>
  <c r="CX66" i="5" l="1"/>
  <c r="CX10" i="5" l="1"/>
  <c r="CX57" i="5" l="1"/>
  <c r="CX53" i="5" l="1"/>
  <c r="CX78" i="5" l="1"/>
  <c r="CX58" i="5" l="1"/>
  <c r="CX68" i="5" l="1"/>
  <c r="CX86" i="5" l="1"/>
  <c r="CX91" i="5" l="1"/>
  <c r="CX98" i="5" l="1"/>
  <c r="CX97" i="5"/>
  <c r="CX77" i="5"/>
  <c r="CX93" i="5"/>
  <c r="CX65" i="5"/>
  <c r="CX73" i="5" l="1"/>
  <c r="CX85" i="5"/>
  <c r="CX87" i="5"/>
  <c r="CX70" i="5"/>
  <c r="CX64" i="5" l="1"/>
  <c r="CX122" i="5" l="1"/>
  <c r="CX88" i="5" l="1"/>
  <c r="CX59" i="5" l="1"/>
  <c r="CX56" i="5"/>
  <c r="CX94" i="5" l="1"/>
  <c r="CX83" i="5"/>
  <c r="CX60" i="5"/>
  <c r="CX50" i="5" l="1"/>
  <c r="CX63" i="5" l="1"/>
  <c r="CX100" i="5" l="1"/>
  <c r="CX101" i="5"/>
  <c r="CX9" i="5" l="1"/>
  <c r="CX8" i="5" l="1"/>
  <c r="CX6" i="5" l="1"/>
  <c r="CX7" i="5"/>
  <c r="CX119" i="5" l="1"/>
  <c r="CX117" i="5" l="1"/>
  <c r="CX103" i="5" l="1"/>
  <c r="CJ75" i="5" l="1"/>
  <c r="CJ92" i="5" l="1"/>
  <c r="CJ99" i="5" l="1"/>
  <c r="CJ101" i="5" l="1"/>
  <c r="CJ79" i="5" l="1"/>
  <c r="CJ76" i="5" l="1"/>
  <c r="CJ89" i="5"/>
  <c r="CJ54" i="5" l="1"/>
  <c r="CJ49" i="5" l="1"/>
  <c r="CJ55" i="5" l="1"/>
  <c r="CJ84" i="5" l="1"/>
  <c r="CJ61" i="5" l="1"/>
  <c r="CJ71" i="5" l="1"/>
  <c r="CJ72" i="5" l="1"/>
  <c r="CJ80" i="5" l="1"/>
  <c r="CJ74" i="5" l="1"/>
  <c r="CJ69" i="5" l="1"/>
  <c r="CJ67" i="5"/>
  <c r="CM64" i="5" l="1"/>
  <c r="CJ66" i="5" l="1"/>
  <c r="CJ57" i="5" l="1"/>
  <c r="CJ53" i="5" l="1"/>
  <c r="CM7" i="5" l="1"/>
  <c r="CM6" i="5" s="1"/>
  <c r="CL7" i="5" l="1"/>
  <c r="CJ9" i="5"/>
  <c r="CL6" i="5" l="1"/>
  <c r="CJ78" i="5" l="1"/>
  <c r="CP64" i="5" l="1"/>
  <c r="CP77" i="5"/>
  <c r="CP117" i="5"/>
  <c r="CP83" i="5" l="1"/>
  <c r="CJ58" i="5" l="1"/>
  <c r="CJ68" i="5" l="1"/>
  <c r="CJ86" i="5" l="1"/>
  <c r="CJ91" i="5" l="1"/>
  <c r="CT77" i="5" l="1"/>
  <c r="CQ77" i="5"/>
  <c r="CV77" i="5"/>
  <c r="CO77" i="5"/>
  <c r="CL77" i="5"/>
  <c r="CU77" i="5"/>
  <c r="CM77" i="5"/>
  <c r="CR77" i="5"/>
  <c r="CN77" i="5"/>
  <c r="CS77" i="5"/>
  <c r="CK77" i="5"/>
  <c r="CJ97" i="5" l="1"/>
  <c r="CJ98" i="5"/>
  <c r="CL64" i="5"/>
  <c r="CS64" i="5"/>
  <c r="CN64" i="5"/>
  <c r="CQ64" i="5"/>
  <c r="CJ77" i="5"/>
  <c r="CR64" i="5"/>
  <c r="CO64" i="5"/>
  <c r="CT64" i="5"/>
  <c r="CU64" i="5"/>
  <c r="CJ93" i="5"/>
  <c r="CJ65" i="5"/>
  <c r="CJ73" i="5" l="1"/>
  <c r="CJ87" i="5"/>
  <c r="CV64" i="5"/>
  <c r="CJ85" i="5"/>
  <c r="CJ90" i="5"/>
  <c r="CK64" i="5" l="1"/>
  <c r="CJ64" i="5" s="1"/>
  <c r="CJ70" i="5"/>
  <c r="CO117" i="5" l="1"/>
  <c r="CT117" i="5"/>
  <c r="CU117" i="5"/>
  <c r="CQ117" i="5"/>
  <c r="CL117" i="5"/>
  <c r="CM117" i="5"/>
  <c r="CV117" i="5"/>
  <c r="CN117" i="5"/>
  <c r="CR117" i="5"/>
  <c r="CJ122" i="5"/>
  <c r="CJ88" i="5" l="1"/>
  <c r="CO83" i="5" l="1"/>
  <c r="CN83" i="5"/>
  <c r="CM83" i="5"/>
  <c r="CK83" i="5" l="1"/>
  <c r="CS83" i="5"/>
  <c r="CR83" i="5"/>
  <c r="CT83" i="5"/>
  <c r="CU83" i="5"/>
  <c r="CQ83" i="5"/>
  <c r="CL83" i="5"/>
  <c r="CV83" i="5"/>
  <c r="CJ56" i="5" l="1"/>
  <c r="CJ59" i="5"/>
  <c r="CJ83" i="5"/>
  <c r="CJ94" i="5"/>
  <c r="CJ60" i="5" l="1"/>
  <c r="CJ50" i="5" l="1"/>
  <c r="CJ63" i="5" l="1"/>
  <c r="CJ103" i="5" l="1"/>
  <c r="CQ95" i="5" l="1"/>
  <c r="CN95" i="5"/>
  <c r="CO95" i="5"/>
  <c r="CM95" i="5"/>
  <c r="CL95" i="5"/>
  <c r="CP95" i="5" l="1"/>
  <c r="CU95" i="5" l="1"/>
  <c r="CT95" i="5" l="1"/>
  <c r="CV95" i="5"/>
  <c r="CS95" i="5" l="1"/>
  <c r="CR95" i="5"/>
  <c r="CK117" i="5" l="1"/>
  <c r="CV7" i="5" l="1"/>
  <c r="CJ8" i="5"/>
  <c r="CV6" i="5" l="1"/>
  <c r="CJ6" i="5" s="1"/>
  <c r="CJ7" i="5"/>
  <c r="CJ121" i="5" l="1"/>
  <c r="CJ119" i="5" l="1"/>
  <c r="CS117" i="5"/>
  <c r="CJ117" i="5" l="1"/>
  <c r="CJ100" i="5" l="1"/>
  <c r="BV79" i="5" l="1"/>
  <c r="BV92" i="5" l="1"/>
  <c r="BV101" i="5" l="1"/>
  <c r="BV103" i="5" l="1"/>
  <c r="BV76" i="5"/>
  <c r="BV89" i="5" l="1"/>
  <c r="BV54" i="5" l="1"/>
  <c r="BV49" i="5" l="1"/>
  <c r="BV55" i="5" l="1"/>
  <c r="BV62" i="5" l="1"/>
  <c r="BV61" i="5" l="1"/>
  <c r="BV71" i="5" l="1"/>
  <c r="BV69" i="5" l="1"/>
  <c r="BV72" i="5" l="1"/>
  <c r="BV80" i="5" l="1"/>
  <c r="BV75" i="5" l="1"/>
  <c r="BV74" i="5" l="1"/>
  <c r="BV67" i="5" l="1"/>
  <c r="BY64" i="5" l="1"/>
  <c r="BV66" i="5" l="1"/>
  <c r="BV57" i="5" l="1"/>
  <c r="BV53" i="5" l="1"/>
  <c r="BV90" i="5" l="1"/>
  <c r="CG7" i="5" l="1"/>
  <c r="CG6" i="5" s="1"/>
  <c r="CF7" i="5" l="1"/>
  <c r="CF6" i="5" s="1"/>
  <c r="CE7" i="5"/>
  <c r="BV8" i="5"/>
  <c r="BV7" i="5" l="1"/>
  <c r="CE6" i="5"/>
  <c r="BV6" i="5" s="1"/>
  <c r="BV78" i="5" l="1"/>
  <c r="CB77" i="5" l="1"/>
  <c r="CB64" i="5"/>
  <c r="CB83" i="5"/>
  <c r="CB117" i="5" l="1"/>
  <c r="BV58" i="5" l="1"/>
  <c r="BV68" i="5" l="1"/>
  <c r="BV86" i="5"/>
  <c r="BV91" i="5" l="1"/>
  <c r="CC77" i="5" l="1"/>
  <c r="BZ77" i="5"/>
  <c r="BX77" i="5"/>
  <c r="BY77" i="5"/>
  <c r="CD77" i="5"/>
  <c r="CA77" i="5"/>
  <c r="CE77" i="5"/>
  <c r="CF77" i="5"/>
  <c r="CH77" i="5"/>
  <c r="CG77" i="5"/>
  <c r="BW77" i="5"/>
  <c r="BV77" i="5" l="1"/>
  <c r="BZ64" i="5" l="1"/>
  <c r="BX64" i="5"/>
  <c r="CD64" i="5"/>
  <c r="CA64" i="5"/>
  <c r="CF64" i="5"/>
  <c r="CG64" i="5"/>
  <c r="CE64" i="5"/>
  <c r="CC64" i="5"/>
  <c r="BV98" i="5"/>
  <c r="BV65" i="5"/>
  <c r="BV99" i="5"/>
  <c r="BV87" i="5"/>
  <c r="BV97" i="5" l="1"/>
  <c r="BV93" i="5"/>
  <c r="CH64" i="5"/>
  <c r="BV73" i="5"/>
  <c r="BW64" i="5"/>
  <c r="BV70" i="5" l="1"/>
  <c r="BV85" i="5"/>
  <c r="BV64" i="5"/>
  <c r="BV122" i="5" l="1"/>
  <c r="CG117" i="5" l="1"/>
  <c r="BZ117" i="5"/>
  <c r="CC117" i="5"/>
  <c r="BY117" i="5"/>
  <c r="CA117" i="5"/>
  <c r="CD117" i="5"/>
  <c r="BX117" i="5"/>
  <c r="CF117" i="5"/>
  <c r="CH117" i="5" l="1"/>
  <c r="BV88" i="5" l="1"/>
  <c r="BY83" i="5" l="1"/>
  <c r="BV56" i="5" l="1"/>
  <c r="BV59" i="5"/>
  <c r="BW83" i="5"/>
  <c r="CE83" i="5"/>
  <c r="CD83" i="5"/>
  <c r="CA83" i="5"/>
  <c r="CG83" i="5"/>
  <c r="CF83" i="5"/>
  <c r="BX83" i="5"/>
  <c r="BZ83" i="5"/>
  <c r="CC83" i="5"/>
  <c r="BV94" i="5" l="1"/>
  <c r="BV60" i="5"/>
  <c r="CH83" i="5"/>
  <c r="BV83" i="5" s="1"/>
  <c r="BV84" i="5"/>
  <c r="BV50" i="5" l="1"/>
  <c r="BV63" i="5" l="1"/>
  <c r="BV100" i="5" l="1"/>
  <c r="BW46" i="5" l="1"/>
  <c r="BH2" i="6" l="1"/>
  <c r="BW45" i="5"/>
  <c r="BY46" i="5" l="1"/>
  <c r="BY45" i="5" l="1"/>
  <c r="BY44" i="5" s="1"/>
  <c r="BY128" i="5" s="1"/>
  <c r="BJ2" i="6"/>
  <c r="BV102" i="5" l="1"/>
  <c r="BV95" i="5" l="1"/>
  <c r="BV96" i="5"/>
  <c r="BW117" i="5" l="1"/>
  <c r="BW44" i="5" l="1"/>
  <c r="BV52" i="5" l="1"/>
  <c r="BW128" i="5"/>
  <c r="BW131" i="5" s="1"/>
  <c r="BX130" i="5" s="1"/>
  <c r="BV51" i="5" l="1"/>
  <c r="BX46" i="5"/>
  <c r="BI2" i="6" l="1"/>
  <c r="BX45" i="5"/>
  <c r="BX44" i="5" l="1"/>
  <c r="BX128" i="5" l="1"/>
  <c r="BX131" i="5" s="1"/>
  <c r="BY130" i="5" s="1"/>
  <c r="BY131" i="5" s="1"/>
  <c r="BZ130" i="5" s="1"/>
  <c r="CA46" i="5" l="1"/>
  <c r="BL2" i="6" l="1"/>
  <c r="CA45" i="5"/>
  <c r="CA44" i="5" s="1"/>
  <c r="CA128" i="5" s="1"/>
  <c r="CB46" i="5"/>
  <c r="CB45" i="5" s="1"/>
  <c r="CB44" i="5" s="1"/>
  <c r="CB128" i="5" s="1"/>
  <c r="CF46" i="5"/>
  <c r="CH46" i="5"/>
  <c r="CH45" i="5" s="1"/>
  <c r="CH44" i="5" s="1"/>
  <c r="CH128" i="5" s="1"/>
  <c r="CE46" i="5"/>
  <c r="CC46" i="5"/>
  <c r="CG46" i="5"/>
  <c r="BV48" i="5"/>
  <c r="BZ46" i="5"/>
  <c r="CC45" i="5" l="1"/>
  <c r="CC44" i="5" s="1"/>
  <c r="CC128" i="5" s="1"/>
  <c r="BN2" i="6"/>
  <c r="CE45" i="5"/>
  <c r="BP2" i="6"/>
  <c r="CG45" i="5"/>
  <c r="CG44" i="5" s="1"/>
  <c r="CG128" i="5" s="1"/>
  <c r="BR2" i="6"/>
  <c r="BQ2" i="6"/>
  <c r="CF45" i="5"/>
  <c r="CF44" i="5" s="1"/>
  <c r="CF128" i="5" s="1"/>
  <c r="BS2" i="6"/>
  <c r="BM2" i="6"/>
  <c r="CD46" i="5"/>
  <c r="BK2" i="6"/>
  <c r="BZ45" i="5"/>
  <c r="BO2" i="6" l="1"/>
  <c r="CD45" i="5"/>
  <c r="CD44" i="5" s="1"/>
  <c r="CD128" i="5" s="1"/>
  <c r="BV46" i="5"/>
  <c r="BT38" i="6" s="1"/>
  <c r="BT2" i="6"/>
  <c r="BV47" i="5"/>
  <c r="BZ44" i="5"/>
  <c r="BV45" i="5"/>
  <c r="BZ128" i="5" l="1"/>
  <c r="BZ131" i="5" s="1"/>
  <c r="CA130" i="5" s="1"/>
  <c r="CA131" i="5" s="1"/>
  <c r="CB130" i="5" s="1"/>
  <c r="CB131" i="5" s="1"/>
  <c r="CC130" i="5" s="1"/>
  <c r="CC131" i="5" s="1"/>
  <c r="CD130" i="5" s="1"/>
  <c r="CD131" i="5" s="1"/>
  <c r="CE130" i="5" s="1"/>
  <c r="CE117" i="5" l="1"/>
  <c r="BV119" i="5"/>
  <c r="BV117" i="5" l="1"/>
  <c r="CE44" i="5"/>
  <c r="CE128" i="5" l="1"/>
  <c r="CE131" i="5" s="1"/>
  <c r="CF130" i="5" s="1"/>
  <c r="CF131" i="5" s="1"/>
  <c r="CG130" i="5" s="1"/>
  <c r="CG131" i="5" s="1"/>
  <c r="CH130" i="5" s="1"/>
  <c r="CH131" i="5" s="1"/>
  <c r="CK130" i="5" s="1"/>
  <c r="BV44" i="5"/>
  <c r="BV128" i="5" s="1"/>
  <c r="BV131" i="5" s="1"/>
  <c r="CJ130" i="5" s="1"/>
  <c r="BT5" i="6" l="1"/>
  <c r="BT3" i="6" s="1"/>
  <c r="BN3" i="6"/>
  <c r="CX52" i="5" l="1"/>
  <c r="CX51" i="5" l="1"/>
  <c r="DJ128" i="5" l="1"/>
  <c r="CU2" i="6"/>
  <c r="CU3" i="6" s="1"/>
  <c r="DI128" i="5"/>
  <c r="CT2" i="6"/>
  <c r="CT3" i="6" s="1"/>
  <c r="DH128" i="5"/>
  <c r="CS2" i="6"/>
  <c r="CS3" i="6" s="1"/>
  <c r="CZ128" i="5"/>
  <c r="CK2" i="6"/>
  <c r="CK3" i="6" s="1"/>
  <c r="CN2" i="6"/>
  <c r="CN3" i="6" s="1"/>
  <c r="DC128" i="5"/>
  <c r="CL2" i="6"/>
  <c r="CL3" i="6" s="1"/>
  <c r="DA128" i="5"/>
  <c r="CP2" i="6"/>
  <c r="DE128" i="5"/>
  <c r="CR2" i="6"/>
  <c r="CR3" i="6" s="1"/>
  <c r="DG128" i="5"/>
  <c r="DD128" i="5"/>
  <c r="CO2" i="6"/>
  <c r="CO3" i="6" s="1"/>
  <c r="CM2" i="6"/>
  <c r="CM3" i="6" s="1"/>
  <c r="DB128" i="5"/>
  <c r="CX48" i="5"/>
  <c r="CJ2" i="6"/>
  <c r="CP3" i="6" l="1"/>
  <c r="DR3" i="6"/>
  <c r="DQ3" i="6"/>
  <c r="DO3" i="6"/>
  <c r="DN3" i="6"/>
  <c r="DW3" i="6"/>
  <c r="DV3" i="6"/>
  <c r="DS3" i="6"/>
  <c r="DU3" i="6"/>
  <c r="DX3" i="6"/>
  <c r="DF128" i="5"/>
  <c r="CX46" i="5"/>
  <c r="CV38" i="6" s="1"/>
  <c r="CQ2" i="6"/>
  <c r="CX47" i="5"/>
  <c r="CQ3" i="6" l="1"/>
  <c r="DT3" i="6"/>
  <c r="DP3" i="6"/>
  <c r="DM3" i="6"/>
  <c r="CV2" i="6"/>
  <c r="CV4" i="6"/>
  <c r="CV3" i="6" s="1"/>
  <c r="CJ3" i="6"/>
  <c r="DY4" i="6" l="1"/>
  <c r="DY3" i="6" s="1"/>
  <c r="CJ51" i="5"/>
  <c r="CJ52" i="5" l="1"/>
  <c r="CS46" i="5" l="1"/>
  <c r="CD2" i="6" s="1"/>
  <c r="CO46" i="5"/>
  <c r="BZ2" i="6" s="1"/>
  <c r="CL46" i="5"/>
  <c r="BW2" i="6" s="1"/>
  <c r="CM46" i="5"/>
  <c r="BX2" i="6" s="1"/>
  <c r="CQ46" i="5"/>
  <c r="CB2" i="6" s="1"/>
  <c r="CK46" i="5"/>
  <c r="BV2" i="6" s="1"/>
  <c r="CV46" i="5"/>
  <c r="CG2" i="6" s="1"/>
  <c r="CT46" i="5"/>
  <c r="CE2" i="6" s="1"/>
  <c r="CU46" i="5"/>
  <c r="CF2" i="6" s="1"/>
  <c r="CN46" i="5"/>
  <c r="BY2" i="6" s="1"/>
  <c r="CV45" i="5" l="1"/>
  <c r="CV44" i="5" s="1"/>
  <c r="CV128" i="5" s="1"/>
  <c r="CU45" i="5"/>
  <c r="CU44" i="5" s="1"/>
  <c r="CU128" i="5" s="1"/>
  <c r="CT45" i="5"/>
  <c r="CT44" i="5" s="1"/>
  <c r="CT128" i="5" s="1"/>
  <c r="CQ45" i="5"/>
  <c r="CQ44" i="5" s="1"/>
  <c r="CQ128" i="5" s="1"/>
  <c r="CM45" i="5"/>
  <c r="CM44" i="5" s="1"/>
  <c r="CM128" i="5" s="1"/>
  <c r="CP46" i="5"/>
  <c r="CO45" i="5"/>
  <c r="CO44" i="5" s="1"/>
  <c r="CO128" i="5" s="1"/>
  <c r="CS45" i="5"/>
  <c r="CS44" i="5" s="1"/>
  <c r="CS128" i="5" s="1"/>
  <c r="CL45" i="5"/>
  <c r="CL44" i="5" s="1"/>
  <c r="CL128" i="5" s="1"/>
  <c r="CJ48" i="5"/>
  <c r="CN45" i="5"/>
  <c r="CN44" i="5" s="1"/>
  <c r="CN128" i="5" s="1"/>
  <c r="CJ47" i="5"/>
  <c r="CP45" i="5" l="1"/>
  <c r="CP44" i="5" s="1"/>
  <c r="CP128" i="5" s="1"/>
  <c r="CA2" i="6"/>
  <c r="CR46" i="5"/>
  <c r="CC2" i="6" s="1"/>
  <c r="CH2" i="6" l="1"/>
  <c r="CR45" i="5"/>
  <c r="CR44" i="5" s="1"/>
  <c r="CR128" i="5" s="1"/>
  <c r="CJ46" i="5"/>
  <c r="CH38" i="6" s="1"/>
  <c r="CX96" i="5" l="1"/>
  <c r="CX95" i="5" l="1"/>
  <c r="CX45" i="5" l="1"/>
  <c r="CX44" i="5" l="1"/>
  <c r="CX128" i="5" s="1"/>
  <c r="CY128" i="5"/>
  <c r="CJ102" i="5" l="1"/>
  <c r="CJ96" i="5" l="1"/>
  <c r="CK95" i="5"/>
  <c r="CK45" i="5" l="1"/>
  <c r="CJ95" i="5"/>
  <c r="CJ45" i="5" l="1"/>
  <c r="CK44" i="5"/>
  <c r="CK128" i="5" l="1"/>
  <c r="CK131" i="5" s="1"/>
  <c r="CL130" i="5" s="1"/>
  <c r="CL131" i="5" s="1"/>
  <c r="CM130" i="5" s="1"/>
  <c r="CM131" i="5" s="1"/>
  <c r="CN130" i="5" s="1"/>
  <c r="CN131" i="5" s="1"/>
  <c r="CO130" i="5" s="1"/>
  <c r="CO131" i="5" s="1"/>
  <c r="CP130" i="5" s="1"/>
  <c r="CP131" i="5" s="1"/>
  <c r="CQ130" i="5" s="1"/>
  <c r="CQ131" i="5" s="1"/>
  <c r="CR130" i="5" s="1"/>
  <c r="CR131" i="5" s="1"/>
  <c r="CS130" i="5" s="1"/>
  <c r="CS131" i="5" s="1"/>
  <c r="CT130" i="5" s="1"/>
  <c r="CT131" i="5" s="1"/>
  <c r="CU130" i="5" s="1"/>
  <c r="CU131" i="5" s="1"/>
  <c r="CV130" i="5" s="1"/>
  <c r="CV131" i="5" s="1"/>
  <c r="CY130" i="5" s="1"/>
  <c r="CY131" i="5" s="1"/>
  <c r="CZ130" i="5" s="1"/>
  <c r="CZ131" i="5" s="1"/>
  <c r="DA130" i="5" s="1"/>
  <c r="DA131" i="5" s="1"/>
  <c r="DB130" i="5" s="1"/>
  <c r="DB131" i="5" s="1"/>
  <c r="DC130" i="5" s="1"/>
  <c r="DC131" i="5" s="1"/>
  <c r="DD130" i="5" s="1"/>
  <c r="DD131" i="5" s="1"/>
  <c r="DE130" i="5" s="1"/>
  <c r="DE131" i="5" s="1"/>
  <c r="DF130" i="5" s="1"/>
  <c r="DF131" i="5" s="1"/>
  <c r="DG130" i="5" s="1"/>
  <c r="DG131" i="5" s="1"/>
  <c r="DH130" i="5" s="1"/>
  <c r="DH131" i="5" s="1"/>
  <c r="DI130" i="5" s="1"/>
  <c r="DI131" i="5" s="1"/>
  <c r="DJ130" i="5" s="1"/>
  <c r="DJ131" i="5" s="1"/>
  <c r="DM130" i="5" s="1"/>
  <c r="CJ44" i="5"/>
  <c r="CJ128" i="5" s="1"/>
  <c r="CJ131" i="5" s="1"/>
  <c r="CX130" i="5" s="1"/>
  <c r="CX131" i="5" s="1"/>
  <c r="DL130" i="5" s="1"/>
  <c r="DL65" i="5" l="1"/>
  <c r="DL66" i="5" l="1"/>
  <c r="DL67" i="5" l="1"/>
  <c r="DN7" i="5" l="1"/>
  <c r="DN6" i="5" s="1"/>
  <c r="DL97" i="5" l="1"/>
  <c r="DL87" i="5" l="1"/>
  <c r="DL82" i="5" l="1"/>
  <c r="DL90" i="5" l="1"/>
  <c r="DL75" i="5" l="1"/>
  <c r="DL71" i="5" l="1"/>
  <c r="DL79" i="5" l="1"/>
  <c r="DL92" i="5" l="1"/>
  <c r="DL99" i="5" l="1"/>
  <c r="DL101" i="5" l="1"/>
  <c r="DL103" i="5" l="1"/>
  <c r="DL89" i="5" l="1"/>
  <c r="DL76" i="5"/>
  <c r="DL54" i="5" l="1"/>
  <c r="DL49" i="5" l="1"/>
  <c r="DL55" i="5" l="1"/>
  <c r="DL84" i="5" l="1"/>
  <c r="DL61" i="5" l="1"/>
  <c r="DL69" i="5" l="1"/>
  <c r="DL72" i="5" l="1"/>
  <c r="DL80" i="5" l="1"/>
  <c r="DL74" i="5" l="1"/>
  <c r="DX7" i="5" l="1"/>
  <c r="DX6" i="5" s="1"/>
  <c r="DW7" i="5"/>
  <c r="DW6" i="5" s="1"/>
  <c r="DV7" i="5"/>
  <c r="DV6" i="5" s="1"/>
  <c r="DS7" i="5" l="1"/>
  <c r="DS6" i="5" s="1"/>
  <c r="DQ7" i="5"/>
  <c r="DQ6" i="5" s="1"/>
  <c r="DR7" i="5"/>
  <c r="DR6" i="5" s="1"/>
  <c r="DP7" i="5" l="1"/>
  <c r="DP6" i="5" s="1"/>
  <c r="DT7" i="5"/>
  <c r="DT6" i="5" s="1"/>
  <c r="DO7" i="5"/>
  <c r="DO6" i="5" s="1"/>
  <c r="DU7" i="5"/>
  <c r="DU6" i="5" s="1"/>
  <c r="DL10" i="5" l="1"/>
  <c r="DL57" i="5"/>
  <c r="DL53" i="5" l="1"/>
  <c r="DL9" i="5" l="1"/>
  <c r="DL8" i="5" l="1"/>
  <c r="DM7" i="5"/>
  <c r="DM6" i="5" l="1"/>
  <c r="DL7" i="5"/>
  <c r="DL6" i="5" l="1"/>
  <c r="DL77" i="5" l="1"/>
  <c r="DL78" i="5"/>
  <c r="DR117" i="5" l="1"/>
  <c r="DL58" i="5" l="1"/>
  <c r="DL68" i="5" l="1"/>
  <c r="DL86" i="5" l="1"/>
  <c r="DL91" i="5" l="1"/>
  <c r="DL93" i="5" l="1"/>
  <c r="DL98" i="5"/>
  <c r="DL73" i="5"/>
  <c r="DL85" i="5" l="1"/>
  <c r="DL70" i="5"/>
  <c r="DL64" i="5"/>
  <c r="DO117" i="5" l="1"/>
  <c r="DP117" i="5"/>
  <c r="DX117" i="5"/>
  <c r="DN117" i="5"/>
  <c r="DQ117" i="5"/>
  <c r="DS117" i="5"/>
  <c r="DT117" i="5"/>
  <c r="DL122" i="5"/>
  <c r="DW117" i="5"/>
  <c r="DV117" i="5"/>
  <c r="DL88" i="5" l="1"/>
  <c r="DL94" i="5" l="1"/>
  <c r="DL83" i="5"/>
  <c r="DL59" i="5"/>
  <c r="DL56" i="5"/>
  <c r="DL60" i="5" l="1"/>
  <c r="DL50" i="5" l="1"/>
  <c r="DL63" i="5" l="1"/>
  <c r="DL100" i="5" l="1"/>
  <c r="DP95" i="5" l="1"/>
  <c r="DQ95" i="5"/>
  <c r="DS95" i="5"/>
  <c r="DN95" i="5"/>
  <c r="DO95" i="5" l="1"/>
  <c r="DR95" i="5"/>
  <c r="DW95" i="5" l="1"/>
  <c r="DV95" i="5" l="1"/>
  <c r="DX95" i="5"/>
  <c r="DU95" i="5" l="1"/>
  <c r="DT95" i="5"/>
  <c r="DM117" i="5" l="1"/>
  <c r="DL52" i="5" l="1"/>
  <c r="DL51" i="5" l="1"/>
  <c r="DO46" i="5" l="1"/>
  <c r="DN46" i="5"/>
  <c r="DM46" i="5"/>
  <c r="DL47" i="5" l="1"/>
  <c r="CX2" i="6"/>
  <c r="CZ2" i="6"/>
  <c r="CZ3" i="6" s="1"/>
  <c r="DO45" i="5"/>
  <c r="DO44" i="5" s="1"/>
  <c r="DO128" i="5" s="1"/>
  <c r="CY2" i="6"/>
  <c r="CY3" i="6" s="1"/>
  <c r="DN45" i="5"/>
  <c r="DN44" i="5" s="1"/>
  <c r="DN128" i="5" s="1"/>
  <c r="DP46" i="5" l="1"/>
  <c r="CX3" i="6"/>
  <c r="DA2" i="6" l="1"/>
  <c r="DP45" i="5"/>
  <c r="DP44" i="5" l="1"/>
  <c r="DQ46" i="5"/>
  <c r="DA3" i="6" l="1"/>
  <c r="DB2" i="6"/>
  <c r="DQ45" i="5"/>
  <c r="DP128" i="5"/>
  <c r="DQ44" i="5" l="1"/>
  <c r="DB3" i="6" l="1"/>
  <c r="DQ128" i="5"/>
  <c r="DR46" i="5"/>
  <c r="DU117" i="5" l="1"/>
  <c r="DL117" i="5" s="1"/>
  <c r="DL119" i="5"/>
  <c r="DC2" i="6"/>
  <c r="DR45" i="5"/>
  <c r="DR44" i="5" l="1"/>
  <c r="DC3" i="6" l="1"/>
  <c r="DR128" i="5"/>
  <c r="DS46" i="5"/>
  <c r="DD2" i="6" l="1"/>
  <c r="DS45" i="5"/>
  <c r="DS44" i="5" l="1"/>
  <c r="DD3" i="6" l="1"/>
  <c r="DS128" i="5"/>
  <c r="DT46" i="5"/>
  <c r="DL102" i="5"/>
  <c r="DL96" i="5" l="1"/>
  <c r="DM95" i="5"/>
  <c r="DE2" i="6"/>
  <c r="DE3" i="6" s="1"/>
  <c r="DT45" i="5"/>
  <c r="DT44" i="5" s="1"/>
  <c r="DT128" i="5" s="1"/>
  <c r="DL95" i="5" l="1"/>
  <c r="DM45" i="5"/>
  <c r="DM44" i="5" s="1"/>
  <c r="DM128" i="5" s="1"/>
  <c r="DM131" i="5" s="1"/>
  <c r="DN130" i="5" s="1"/>
  <c r="DN131" i="5" s="1"/>
  <c r="DO130" i="5" s="1"/>
  <c r="DO131" i="5" s="1"/>
  <c r="DP130" i="5" s="1"/>
  <c r="DP131" i="5" s="1"/>
  <c r="DQ130" i="5" s="1"/>
  <c r="DQ131" i="5" s="1"/>
  <c r="DR130" i="5" s="1"/>
  <c r="DR131" i="5" s="1"/>
  <c r="DS130" i="5" s="1"/>
  <c r="DS131" i="5" s="1"/>
  <c r="DT130" i="5" s="1"/>
  <c r="DT131" i="5" s="1"/>
  <c r="DU130" i="5" s="1"/>
  <c r="DU46" i="5"/>
  <c r="DF2" i="6" l="1"/>
  <c r="DF3" i="6" s="1"/>
  <c r="DU45" i="5"/>
  <c r="DU44" i="5" s="1"/>
  <c r="DU128" i="5" s="1"/>
  <c r="DU131" i="5" s="1"/>
  <c r="DV130" i="5" s="1"/>
  <c r="DV46" i="5" l="1"/>
  <c r="DG2" i="6" l="1"/>
  <c r="DG3" i="6" s="1"/>
  <c r="DV45" i="5"/>
  <c r="DV44" i="5" s="1"/>
  <c r="DV128" i="5" s="1"/>
  <c r="DV131" i="5" s="1"/>
  <c r="DW130" i="5" s="1"/>
  <c r="DW46" i="5" l="1"/>
  <c r="DH2" i="6" l="1"/>
  <c r="DH3" i="6" s="1"/>
  <c r="DW45" i="5"/>
  <c r="DW44" i="5" s="1"/>
  <c r="DW128" i="5" s="1"/>
  <c r="DW131" i="5" s="1"/>
  <c r="DX130" i="5" s="1"/>
  <c r="DX46" i="5" l="1"/>
  <c r="DL48" i="5"/>
  <c r="DI2" i="6" l="1"/>
  <c r="DX45" i="5"/>
  <c r="DL46" i="5"/>
  <c r="DJ38" i="6" s="1"/>
  <c r="DX44" i="5" l="1"/>
  <c r="DL45" i="5"/>
  <c r="DJ2" i="6"/>
  <c r="DI3" i="6" l="1"/>
  <c r="DJ4" i="6"/>
  <c r="DJ3" i="6" s="1"/>
  <c r="DX128" i="5"/>
  <c r="DX131" i="5" s="1"/>
  <c r="DL44" i="5"/>
  <c r="DL128" i="5" s="1"/>
  <c r="DL131" i="5" s="1"/>
  <c r="EA130" i="5" l="1"/>
  <c r="EA131" i="5" s="1"/>
  <c r="EB130" i="5"/>
  <c r="EB131" i="5" s="1"/>
  <c r="EC130" i="5" s="1"/>
  <c r="EC131" i="5" s="1"/>
  <c r="ED130" i="5" s="1"/>
  <c r="ED131" i="5" s="1"/>
  <c r="EE130" i="5" s="1"/>
  <c r="EE131" i="5" s="1"/>
  <c r="EF130" i="5" s="1"/>
  <c r="EF131" i="5" s="1"/>
  <c r="EG130" i="5" s="1"/>
  <c r="EG131" i="5" s="1"/>
  <c r="EH130" i="5" s="1"/>
  <c r="EH131" i="5" s="1"/>
  <c r="EI130" i="5" s="1"/>
  <c r="EI131" i="5" s="1"/>
  <c r="EJ130" i="5" s="1"/>
  <c r="EJ131" i="5" s="1"/>
  <c r="EK130" i="5" s="1"/>
  <c r="EK131" i="5" s="1"/>
  <c r="EL130" i="5" s="1"/>
  <c r="EL131" i="5" s="1"/>
  <c r="EM130" i="5" s="1"/>
  <c r="EM131" i="5" s="1"/>
</calcChain>
</file>

<file path=xl/sharedStrings.xml><?xml version="1.0" encoding="utf-8"?>
<sst xmlns="http://schemas.openxmlformats.org/spreadsheetml/2006/main" count="1098" uniqueCount="506">
  <si>
    <t>Receita Bruta</t>
  </si>
  <si>
    <t>Deduções da Receita Bruta</t>
  </si>
  <si>
    <t>Custo das Mercadorias Vendidas e dos Serviços Prestados</t>
  </si>
  <si>
    <t>Imposto de Renda e CSLL</t>
  </si>
  <si>
    <t>Participações</t>
  </si>
  <si>
    <t>Empresa de Tecnologia da Informação e Comunicação do Município de SP - PRODAM</t>
  </si>
  <si>
    <t>Planejamento Tático</t>
  </si>
  <si>
    <t>Vendas de Produtos</t>
  </si>
  <si>
    <t>Vendas de Serviços</t>
  </si>
  <si>
    <t>Mercado Nacional</t>
  </si>
  <si>
    <t>Exportação</t>
  </si>
  <si>
    <t>Abatimentos</t>
  </si>
  <si>
    <t>Impostos Incidentes</t>
  </si>
  <si>
    <t>Receita Operacional Líquida</t>
  </si>
  <si>
    <t>Custo das Mercadorias Vendidas</t>
  </si>
  <si>
    <t>Custo dos Serviços Prestados</t>
  </si>
  <si>
    <t>Resultado Operacional Bruto</t>
  </si>
  <si>
    <t>Despesas Operacionais</t>
  </si>
  <si>
    <t>Despesas com Pessoal</t>
  </si>
  <si>
    <t>Salários e ordenados</t>
  </si>
  <si>
    <t>Gratificações</t>
  </si>
  <si>
    <t>Férias</t>
  </si>
  <si>
    <t>13º salário</t>
  </si>
  <si>
    <t>INSS</t>
  </si>
  <si>
    <t>FGTS</t>
  </si>
  <si>
    <t>Indenizações</t>
  </si>
  <si>
    <t>Assistência médica e social</t>
  </si>
  <si>
    <t>Seguro de vida em grupo</t>
  </si>
  <si>
    <t>Seguro de acidente de trabalho</t>
  </si>
  <si>
    <t>Outros encargos</t>
  </si>
  <si>
    <t>Despesas com Ocupação</t>
  </si>
  <si>
    <t>Aluguéis e condomínios</t>
  </si>
  <si>
    <t>Depreciações e amortizações</t>
  </si>
  <si>
    <t>Manutenção e reparos</t>
  </si>
  <si>
    <t>Despesas com Utilidades e Serviços</t>
  </si>
  <si>
    <t>Energia elétrica</t>
  </si>
  <si>
    <t>Água e esgoto</t>
  </si>
  <si>
    <t>Telefone, Internet, Fax</t>
  </si>
  <si>
    <t>Correios e malotes</t>
  </si>
  <si>
    <t>Reprodução (xerox)</t>
  </si>
  <si>
    <t>Seguros</t>
  </si>
  <si>
    <t>Transporte de pessoal</t>
  </si>
  <si>
    <t>Despesas com Propaganda e Publicidade</t>
  </si>
  <si>
    <t xml:space="preserve">Propaganda </t>
  </si>
  <si>
    <t>Publicidade</t>
  </si>
  <si>
    <t>Amostras</t>
  </si>
  <si>
    <t>Anúncios</t>
  </si>
  <si>
    <t>Pesquisas de mercado e de opinião</t>
  </si>
  <si>
    <t>Despesas com Honorários</t>
  </si>
  <si>
    <t>Diretoria</t>
  </si>
  <si>
    <t>Conselho de Administração</t>
  </si>
  <si>
    <t>Conselho Fiscal</t>
  </si>
  <si>
    <t>Despesas Gerais</t>
  </si>
  <si>
    <t>Viagens e representações</t>
  </si>
  <si>
    <t>Material de escritório</t>
  </si>
  <si>
    <t>Materiais auxiliares e de consumo</t>
  </si>
  <si>
    <t>Higiene e limpeza</t>
  </si>
  <si>
    <t>Copa, cozinha e refeitório</t>
  </si>
  <si>
    <t>Condução e lanches</t>
  </si>
  <si>
    <t>Revistas e publicações</t>
  </si>
  <si>
    <t>Donativos e contribuições</t>
  </si>
  <si>
    <t>Legais e judiciais</t>
  </si>
  <si>
    <t>Serviços profissionais contratados</t>
  </si>
  <si>
    <t>Auditoria</t>
  </si>
  <si>
    <t>Consultoria</t>
  </si>
  <si>
    <t>Recrutamento e seleção</t>
  </si>
  <si>
    <t>Segurança e vigilância</t>
  </si>
  <si>
    <t>Treinamento de pessoal</t>
  </si>
  <si>
    <t>Despesas com Tributos e Contribuições</t>
  </si>
  <si>
    <t>ITR</t>
  </si>
  <si>
    <t>IPTU</t>
  </si>
  <si>
    <t>IPVA</t>
  </si>
  <si>
    <t>Taxas municipais e estaduais</t>
  </si>
  <si>
    <t>Contribuição social</t>
  </si>
  <si>
    <t>PIS</t>
  </si>
  <si>
    <t>Pasep</t>
  </si>
  <si>
    <t>Cofins</t>
  </si>
  <si>
    <t>Despesas com Provisões</t>
  </si>
  <si>
    <t>Constituição de provisão para perdas diversas</t>
  </si>
  <si>
    <t>Constituição de provisões fiscais, previdenciárias, trabalhistas e cíveis</t>
  </si>
  <si>
    <t>Constituição de provisão para benefícios a empregados</t>
  </si>
  <si>
    <t>Constituição de provisão para  redução a valor recuperável</t>
  </si>
  <si>
    <t>Constituição de provisão de perdas estimadas no estoque</t>
  </si>
  <si>
    <t>Reversão de provisão para perdas diversas</t>
  </si>
  <si>
    <t>Reversão de provisões fiscais, previdenciárias, trabalhistas e cíveis</t>
  </si>
  <si>
    <t>Reversão de provisão para benefícios a empregados</t>
  </si>
  <si>
    <t>Reversão de provisão para  redução a valor recuperável</t>
  </si>
  <si>
    <t>Reversão de provisão de perdas estimadas no estoque</t>
  </si>
  <si>
    <t>Despesas Financeiras</t>
  </si>
  <si>
    <t>Juros pagos ou incorridos</t>
  </si>
  <si>
    <t>Descontos concedidos</t>
  </si>
  <si>
    <t>Comissões e despesas bancárias</t>
  </si>
  <si>
    <t>Custos de transação</t>
  </si>
  <si>
    <t>Variação monetária passiva</t>
  </si>
  <si>
    <t>Despesa financeira comercial</t>
  </si>
  <si>
    <t>PIS/PASEP sobre receitas financeiras</t>
  </si>
  <si>
    <t>COFINS sobre receitas financeiras</t>
  </si>
  <si>
    <t>Receitas Financeiras</t>
  </si>
  <si>
    <t>Descontos obitidos</t>
  </si>
  <si>
    <t>Juros recebidos ou auferidos</t>
  </si>
  <si>
    <t>Receitas de títulos vinculados ao sistema financeiro</t>
  </si>
  <si>
    <t>Receita sobre outros investimentos temporários</t>
  </si>
  <si>
    <t>Prêmio de resgate de títulos e debêntures</t>
  </si>
  <si>
    <t>Variação monetária ativa</t>
  </si>
  <si>
    <t>Receita financeira comercial</t>
  </si>
  <si>
    <t>Outras Despesas Operacionais</t>
  </si>
  <si>
    <t>Prejuízo de participações em outras sociedades</t>
  </si>
  <si>
    <t>Perdas de capital nos investimentos</t>
  </si>
  <si>
    <t>Perdas de capital  no imobilizado</t>
  </si>
  <si>
    <t>Perdas de capital no intangível</t>
  </si>
  <si>
    <t>Perdas em itens monetários</t>
  </si>
  <si>
    <t>Resultado negativo de operações descontinuadas</t>
  </si>
  <si>
    <t>Outras perdas</t>
  </si>
  <si>
    <t>Outras Receitas Operacionais</t>
  </si>
  <si>
    <t>Lucro de participações em outras sociedades</t>
  </si>
  <si>
    <t>Ganhos de capital nos investimentos</t>
  </si>
  <si>
    <t>Ganhos de capital  no imobilizado</t>
  </si>
  <si>
    <t>Ganhos de capital no intangível</t>
  </si>
  <si>
    <t>Ganhos em itens monetários</t>
  </si>
  <si>
    <t>Resultado positivo de operações descontinuadas</t>
  </si>
  <si>
    <t>Outros ganhos</t>
  </si>
  <si>
    <t>Resultado Operacional antes do IR e da CSLL</t>
  </si>
  <si>
    <t>Imposto de Renda e CSLL - conta credora</t>
  </si>
  <si>
    <t>Debêntures</t>
  </si>
  <si>
    <t>Empregados</t>
  </si>
  <si>
    <t>Administradores</t>
  </si>
  <si>
    <t>Partes beneficiárias</t>
  </si>
  <si>
    <t>Instituição ou Fundo de Assistência ou Previdência a Empregados</t>
  </si>
  <si>
    <t>Resultado Líquido</t>
  </si>
  <si>
    <t>REALIZADO</t>
  </si>
  <si>
    <t xml:space="preserve">CDI </t>
  </si>
  <si>
    <t>Preencher as células destacadas em amarelo</t>
  </si>
  <si>
    <t>Realizado</t>
  </si>
  <si>
    <t>TOTAL INGRESSOS</t>
  </si>
  <si>
    <t>1. Receitas Próprias</t>
  </si>
  <si>
    <t>1.1. Clientes PMSP</t>
  </si>
  <si>
    <t>1.2. Clientes Externos</t>
  </si>
  <si>
    <t>1.3. Outras Receitas Próprias</t>
  </si>
  <si>
    <t>2.1. Rec. Ger. Governo Municipal</t>
  </si>
  <si>
    <t>2.1.2. Investimentos</t>
  </si>
  <si>
    <t>2.2. Rec. Ger. Governo Estadual/Federal</t>
  </si>
  <si>
    <t>2.2.1. Desapropriações</t>
  </si>
  <si>
    <t>2.2.2. Investimentos</t>
  </si>
  <si>
    <t>2.2.3. Outros Recursos Gerenciados</t>
  </si>
  <si>
    <t>2.3. Recursos de Outros Entes</t>
  </si>
  <si>
    <t>2.3.1. Desapropriações</t>
  </si>
  <si>
    <t>2.3.2. Investimentos</t>
  </si>
  <si>
    <t>3. Investimentos</t>
  </si>
  <si>
    <t>3.1. Alienações de Imóveis</t>
  </si>
  <si>
    <t>3.2. Alienações de Máquinas e Equipamentos</t>
  </si>
  <si>
    <t>3.3. Alienações de Participações Acionárias</t>
  </si>
  <si>
    <t>3.4. Alienações de Investimentos Não Equivalentes de Caixa</t>
  </si>
  <si>
    <t>3.5. Alienações de Patentes e Licenças</t>
  </si>
  <si>
    <t>4. Financiamentos</t>
  </si>
  <si>
    <t>4.1. Recursos do Governo Municipal</t>
  </si>
  <si>
    <t>4.1.1. Aportes de Capital</t>
  </si>
  <si>
    <t>4.1.2. Subvenções Econômicas</t>
  </si>
  <si>
    <t>4.1.3. Empréstimos Tomados</t>
  </si>
  <si>
    <t>4.2. Recursos do Governo Estadual/Federal</t>
  </si>
  <si>
    <t>4.2.1. Aportes de Capital</t>
  </si>
  <si>
    <t>4.2.2. Subvenções Econômicas</t>
  </si>
  <si>
    <t>4.2.3. Empréstimos Tomados</t>
  </si>
  <si>
    <t>4.3. Recursos de Outros Entes</t>
  </si>
  <si>
    <t>4.3.1. Aportes de Capital</t>
  </si>
  <si>
    <t>4.3.2. Subvenções Econômicas</t>
  </si>
  <si>
    <t>4.3.3. Empréstimos Tomados</t>
  </si>
  <si>
    <t>4.4. Amortizações Ativas</t>
  </si>
  <si>
    <t>4.5. Juros Ativos</t>
  </si>
  <si>
    <t>DESEMBOLSOS</t>
  </si>
  <si>
    <t xml:space="preserve">5. Custeio                                                                                                                 </t>
  </si>
  <si>
    <t>5.1. Despesas com Pessoal</t>
  </si>
  <si>
    <t>5.1.1. Salários</t>
  </si>
  <si>
    <t>5.1.2. Encargos</t>
  </si>
  <si>
    <t>5.1.3. 13º Salário</t>
  </si>
  <si>
    <t>5.1.4. Férias</t>
  </si>
  <si>
    <t>5.1.5. Vale Refeição</t>
  </si>
  <si>
    <t>5.1.6. Vale Alimentação</t>
  </si>
  <si>
    <t>5.1.7. Pensão Alimentícia</t>
  </si>
  <si>
    <t>5.1.8. Plano de Saúde</t>
  </si>
  <si>
    <t>5.1.9. Seguro de Vida</t>
  </si>
  <si>
    <t>5.1.10. Consignações em Folha</t>
  </si>
  <si>
    <t>5.1.11. Rescisões Contratuais</t>
  </si>
  <si>
    <t>5.1.12. Reclamações e Acordos Trabalhistas</t>
  </si>
  <si>
    <t>5.1.13. Recrutamento de Seleção</t>
  </si>
  <si>
    <t>5.1.14. Treinamento de Pessoal</t>
  </si>
  <si>
    <t>5.2. Serviços de Terceiros</t>
  </si>
  <si>
    <t>5.2.1. Informática</t>
  </si>
  <si>
    <t>5.2.2. Segurança</t>
  </si>
  <si>
    <t>5.2.3. Limpeza</t>
  </si>
  <si>
    <t>5.2.4. Manutenção/Conservação Predial</t>
  </si>
  <si>
    <t>5.2.5. Manutenção de Veículos/Equipamentos</t>
  </si>
  <si>
    <t>5.2.6. Correios</t>
  </si>
  <si>
    <t>5.2.7. Serviços Reprográficos</t>
  </si>
  <si>
    <t>5.2.8. Locação de Veículos</t>
  </si>
  <si>
    <t>5.2.9. Publicidade</t>
  </si>
  <si>
    <t>5.2.10. Consultoria/Assessoria</t>
  </si>
  <si>
    <t>5.2.11. Outros desembolsos com serviços de terceiros</t>
  </si>
  <si>
    <t>5.3. Material de Consumo</t>
  </si>
  <si>
    <t>5.3.1. Material de Escritório</t>
  </si>
  <si>
    <t>5.3.2. Copa e Cozinha</t>
  </si>
  <si>
    <t>5.3.3. Higiene e Limpeza</t>
  </si>
  <si>
    <t>5.3.4. Outros desembolsos com material de consumo</t>
  </si>
  <si>
    <t>5.4. Despesas Gerais</t>
  </si>
  <si>
    <t>5.4.1. Aluguél de Imóveis</t>
  </si>
  <si>
    <t>5.4.2. Aluguel de Equipamentos</t>
  </si>
  <si>
    <t>5.4.5. Viagens e Estadia</t>
  </si>
  <si>
    <t>5.4.6. Transporte</t>
  </si>
  <si>
    <t>5.4.7. Água</t>
  </si>
  <si>
    <t>5.4.8. Energia Elétrica</t>
  </si>
  <si>
    <t>5.4.9. Telefone</t>
  </si>
  <si>
    <t>5.4.10. Ações Judiciais</t>
  </si>
  <si>
    <t>5.4.11. Obras e Projetos</t>
  </si>
  <si>
    <t>5.4.12. Multas</t>
  </si>
  <si>
    <t>5.4.13. Outros desembolsos com despesas gerais</t>
  </si>
  <si>
    <t>5.5. Tributárias</t>
  </si>
  <si>
    <t>5.5.1. PIS/COFINS</t>
  </si>
  <si>
    <t>5.5.2. ISS</t>
  </si>
  <si>
    <t>5.5.3. ICMS</t>
  </si>
  <si>
    <t>5.5.4. IR/CSLL</t>
  </si>
  <si>
    <t>5.5.5. Taxas</t>
  </si>
  <si>
    <t>6. Recursos Gerenciados</t>
  </si>
  <si>
    <t>6.1. Rec. Ger. Governo Municipal</t>
  </si>
  <si>
    <t>6.1.1. Desapropriações</t>
  </si>
  <si>
    <t>6.1.2. Investimentos</t>
  </si>
  <si>
    <t>6.1.3. Outros Recursos Gerenciados</t>
  </si>
  <si>
    <t>6.2. Rec. Ger. Governo Estadual/Federal</t>
  </si>
  <si>
    <t>6.2.1. Desapropriações</t>
  </si>
  <si>
    <t>6.2.2. Investimentos</t>
  </si>
  <si>
    <t>6.2.3. Outros Recursos Gerenciados</t>
  </si>
  <si>
    <t>6.3. Rec. Ger. Outros Entes</t>
  </si>
  <si>
    <t>6.3.1. Desapropriações</t>
  </si>
  <si>
    <t>6.3.2. Investimentos</t>
  </si>
  <si>
    <t>6.3.3. Outros Recursos Gerenciados</t>
  </si>
  <si>
    <t xml:space="preserve">7. Investimentos                                                                                                           </t>
  </si>
  <si>
    <t>7.2. Aquisições de Máquinas e Equipamentos</t>
  </si>
  <si>
    <t xml:space="preserve">7.3. Aquisições de Participações Acionárias </t>
  </si>
  <si>
    <t xml:space="preserve">7.4. Aquisições de Investimentos Não Equivalentes de Caixa </t>
  </si>
  <si>
    <t>7.5. Aquisições de Patentes e Licenças</t>
  </si>
  <si>
    <t xml:space="preserve">8. Financiamentos                                                                                                 </t>
  </si>
  <si>
    <t>8.1. Empréstimos Concedidos</t>
  </si>
  <si>
    <t xml:space="preserve">8.2. Amortizações Passivas </t>
  </si>
  <si>
    <t xml:space="preserve">8.3. Juros Passivos </t>
  </si>
  <si>
    <t>RESULTADO</t>
  </si>
  <si>
    <t>SALDO INICIAL</t>
  </si>
  <si>
    <t>SALDO FINAL</t>
  </si>
  <si>
    <t>Jan</t>
  </si>
  <si>
    <t>Fev</t>
  </si>
  <si>
    <t>Mar</t>
  </si>
  <si>
    <t>Abr</t>
  </si>
  <si>
    <t>Mai</t>
  </si>
  <si>
    <t>Jun</t>
  </si>
  <si>
    <t>Jul</t>
  </si>
  <si>
    <t>Ago</t>
  </si>
  <si>
    <t>Set</t>
  </si>
  <si>
    <t>Out</t>
  </si>
  <si>
    <t>Nov</t>
  </si>
  <si>
    <t>Dez</t>
  </si>
  <si>
    <t>Despesa de Pessoal (R$ mil)</t>
  </si>
  <si>
    <t>CLT: contrato por tempo indeterminado</t>
  </si>
  <si>
    <t>CLT: contrato por tempo determinado</t>
  </si>
  <si>
    <t>CLT: aprendiz</t>
  </si>
  <si>
    <t>Estatutário: conselho administrativo (estatuto social)</t>
  </si>
  <si>
    <t>Estatutário: conselho fiscal (estatuto social)</t>
  </si>
  <si>
    <t>Estatutário: diretor (estatuto social)</t>
  </si>
  <si>
    <t>Estatutário: servidor público (estatuto do servidor público municipal)</t>
  </si>
  <si>
    <t>Estagiário</t>
  </si>
  <si>
    <t>Residência Médica</t>
  </si>
  <si>
    <t>Servidor público cedido por outro ente: Servidor Público Municipal</t>
  </si>
  <si>
    <t>Servidor público cedido por outro ente: Servidor Público Estadual</t>
  </si>
  <si>
    <t>Servidor público cedido por outro ente: Servidor Público Federal</t>
  </si>
  <si>
    <t>Desligado</t>
  </si>
  <si>
    <t>Quantitativo Total</t>
  </si>
  <si>
    <t>Quantitativo Meta</t>
  </si>
  <si>
    <t>Despesa de Pessoal ( R$ mil)</t>
  </si>
  <si>
    <t>Quantitativo</t>
  </si>
  <si>
    <t>Projetado</t>
  </si>
  <si>
    <t>CDI</t>
  </si>
  <si>
    <t>Comentários para variação de quadro</t>
  </si>
  <si>
    <t>Despesa Pessoal FLUXO DE CAIXA</t>
  </si>
  <si>
    <t>INVESTIMENTO</t>
  </si>
  <si>
    <t>INÍCIO</t>
  </si>
  <si>
    <t>TÉRMINO</t>
  </si>
  <si>
    <t>DESCRIÇÃO</t>
  </si>
  <si>
    <t>BENEFÍCIOS</t>
  </si>
  <si>
    <t>OBJETIVO ESTRATÉGICO RELACIONADO</t>
  </si>
  <si>
    <t>INDICADOR</t>
  </si>
  <si>
    <t>INTERPRETAÇÃO</t>
  </si>
  <si>
    <t>PRODUTO</t>
  </si>
  <si>
    <t>Estatutário: outros - Auditor</t>
  </si>
  <si>
    <t>-</t>
  </si>
  <si>
    <t>TOTAL</t>
  </si>
  <si>
    <t>2. Recursos Gerenciados - DEA</t>
  </si>
  <si>
    <t xml:space="preserve">7.1. Aquisições de Imóveis / Reforma Imóveis                                                   </t>
  </si>
  <si>
    <t>2.3.3. Outros Recursos Gerenciados DEA</t>
  </si>
  <si>
    <t>2.1.1. DEA</t>
  </si>
  <si>
    <t>5.1.15 Vale transporte</t>
  </si>
  <si>
    <t>META ESTRATÉGICA RELACIONADA</t>
  </si>
  <si>
    <t>PRODUTOS</t>
  </si>
  <si>
    <t>INDICADORES</t>
  </si>
  <si>
    <t>Medir a Eficiência do Trabalho que se transforma em Faturamento</t>
  </si>
  <si>
    <t>Quanto Maior Melhor</t>
  </si>
  <si>
    <t>Medir a Eficiência do Recebimento de Valores Faturados, reduzindo a inadimplência</t>
  </si>
  <si>
    <t>Satisfação do Cliente</t>
  </si>
  <si>
    <t>Disponibilidade Geral dos Serviços
(Data Center)</t>
  </si>
  <si>
    <t>Mede o SLA de Disponibilidade dos Sistemas armazenados no Data Center da PRODAM-So para os cliente</t>
  </si>
  <si>
    <t>Avalia a Capacidade de Pagamento da Empresa frente as suas obrigações</t>
  </si>
  <si>
    <t>Quanto Menor Melhor</t>
  </si>
  <si>
    <t>Medir a Capacidade de Geração de Caixa</t>
  </si>
  <si>
    <t>INVESTIMENTOS</t>
  </si>
  <si>
    <t>Valores em R$ 1.000,00</t>
  </si>
  <si>
    <t>5.2.12. Desembolsos com Retenções Tributárias Decorrentes de Contratos</t>
  </si>
  <si>
    <t xml:space="preserve">5.5.8. Despesas Financeiras e Bancárias </t>
  </si>
  <si>
    <t>5.5.6. IPTU</t>
  </si>
  <si>
    <t>5.5.7. Outras Desembolsos Tributários</t>
  </si>
  <si>
    <t>Aposentado</t>
  </si>
  <si>
    <t>Estatutário: comitê de auditoria estatutária</t>
  </si>
  <si>
    <t>META ANUAL CDI</t>
  </si>
  <si>
    <t>5.1.17 Outros desembolsos com pessoal</t>
  </si>
  <si>
    <t>5.1.16 Assistência Odontológica</t>
  </si>
  <si>
    <t>Manter o ambiente com versões de software suportadas pelo fabricante, mitigando falhas e vulnerabilidades de segurança.</t>
  </si>
  <si>
    <t xml:space="preserve">Integração e revitalização de diversos sistemas baseados em licenciamento (Empreenda, TO Legal, Aprova, ...). Portal inteligente com avaliação e execução automatizada apoiando atendimento e/ou self-service. </t>
  </si>
  <si>
    <t>Promover a eficiência na gestão dos recursos públicos e o incremento de recursos para investimento, com foco na melhoria da qualidade da prestação de serviços.</t>
  </si>
  <si>
    <t>CDI 2023-2024</t>
  </si>
  <si>
    <t>Valor 2023</t>
  </si>
  <si>
    <t>Valor 2024</t>
  </si>
  <si>
    <t>GESTOR DA DEMANDA</t>
  </si>
  <si>
    <t>Anderson Bispo</t>
  </si>
  <si>
    <t>Equipamento com garantia de 5 anos e uso de tecnologias mais modernas.
Menor consumo de energia elétrica e espaço no Data Center.</t>
  </si>
  <si>
    <t>Wagner Kanagusuko</t>
  </si>
  <si>
    <t>Criptografia de informações críticas e pessoais em SGBD e NAS corporativos, minimizando riscos de vazamento de dados. Mascaramento de informações sensíveis, evita que pessoas não autorizadas tenham acesso total a este tipo de dado/informação.</t>
  </si>
  <si>
    <t>Mauricio Hanashiro</t>
  </si>
  <si>
    <t>Melhor controle de acesso a informações críticas/pessoais armazenadas nestes BD´s. Redução de riscos contra ataques, invasões, indisponibilidade e vazamento de dados.</t>
  </si>
  <si>
    <t>jan/23</t>
  </si>
  <si>
    <t>fev/23</t>
  </si>
  <si>
    <t>jan/24</t>
  </si>
  <si>
    <t>fev/24</t>
  </si>
  <si>
    <t>mar/23</t>
  </si>
  <si>
    <t>abr/23</t>
  </si>
  <si>
    <t>mai/23</t>
  </si>
  <si>
    <t>jun/23</t>
  </si>
  <si>
    <t>jul/23</t>
  </si>
  <si>
    <t>ago/23</t>
  </si>
  <si>
    <t>set/23</t>
  </si>
  <si>
    <t>out/23</t>
  </si>
  <si>
    <t>nov/23</t>
  </si>
  <si>
    <t>dez/23</t>
  </si>
  <si>
    <t>mar/24</t>
  </si>
  <si>
    <t>abr/24</t>
  </si>
  <si>
    <t>mai/24</t>
  </si>
  <si>
    <t>jun/24</t>
  </si>
  <si>
    <t>jul/24</t>
  </si>
  <si>
    <t>ago/24</t>
  </si>
  <si>
    <t>set/24</t>
  </si>
  <si>
    <t>out/24</t>
  </si>
  <si>
    <t>nov/24</t>
  </si>
  <si>
    <t>dez/24</t>
  </si>
  <si>
    <t>Carolina Bracco</t>
  </si>
  <si>
    <t>Nova plataforma do Sistema de Gestão da Arborização Urbana, visando o controle e gestão das ações relacionadas à arborização pela SVMA, demais órgãos da PMSP e cidadãos, dentro de uma arquitetura integrada de sistema, para assegurar uma gestão mais eficiente e planejada, conduzida pela Secretaria Municipal do Verde e Meio Ambiente – SVMA.</t>
  </si>
  <si>
    <t>Fornecer plataforma inteligente e dinâmica capaz de disponibilizar informações estratégicas para tomada de decisões referentes à gestão da arborização municipal. Ampliar o trabalho colaborativo e preventivo entre os órgãos da PMSP, a partir das necessidades da SVMA. Aumentar o engajamento dos cidadãos com a PMSP, em relação à temática ambiental.</t>
  </si>
  <si>
    <t>Proteger, recuperar e aprimorar a qualidade ambiental do Município e promer a utilização sustentável do espaço público</t>
  </si>
  <si>
    <t>Meta estratégica nº 64 - Atingir mais de 50% de cobertura vegetal na cidade de São Paulo</t>
  </si>
  <si>
    <t>Desenvolvimento do “novo Sistema de Manutenção do Mapa Digital da Secretaria da Fazenda (MDSF)” em atendimento às necessidades da Secretaria Municipal da Fazenda.</t>
  </si>
  <si>
    <t>O Sistema de Manutenção do MDSF trará maior segurança no tratamento das informações cartográficas fiscais do município, no que tange ao controle da vigência das representações, regras de validação e gerenciamento de acessos. A nova solução também padronizará os artefatos utilizados durante o processo de manutenção do MDSF (borrão eletrônico e solicitação de alteração), garantindo uma melhor consistência das informações oferecidas nos mesmos. A vinculação entre estes documentos e os devidos perfis de usuários também será racionalizada, otimizando os fluxos de trabalho relacionados. As edições das feições serão realizadas de forma desconectada, eliminando a necessidade de acessos nominais direto ao SGBD de produção para edição direta. Esta edição desconectada se dará mediante formato de arquivo aberto e interoperável, permitindo o uso de outras soluções GIS Desktop além do próprio AutoCAD Map. Também serão criados mecanismos automáticos para validações geométricas, topológicas e alfanuméricas das feições editadas e carregadas na base de dados, utilizando ferramenta ETL. Haverá registro histórico das modificações que ocorrerem, permitindo a sua posterior consulta e entendimento do que motivou as alterações. Será possível consultar borrões eletrônicos e solicitações de alteração, visando tomadas de decisões e instrução de expedientes. A solução também registrará LOGs de operação e auditoria. A solução será construída visando integrações futuras com os novos sistemas NCADLOG e NIPTU, e garantindo a consistência entre as informações comuns entre os sistemas.</t>
  </si>
  <si>
    <t>Promover a eficiência na gestão dos recursos públicos e o incremento de recursos para investimento, com foco na melhoria da qualidade da prestação de serviços.                                                                                                                                                                                                                                                                   Simplificar, modernizar e democratizar o acesso da populaçao aos serviços públicos municipais.</t>
  </si>
  <si>
    <t>Meta estratégica nº 74 - Atingir a arrecadação de R$ 9 BI entre 2021 e 2024.                                                                                                                                                                         Meta estratégica nº 77 - Criar o sistema municipal de cidadania fiscal.</t>
  </si>
  <si>
    <t>Marcelo Antonelli</t>
  </si>
  <si>
    <t>Conceber uma base de dados de cidadão única e centralizada, aperfeiçoando a gestão e o compartilhamento de informações, auxiliando em políticas públicas.</t>
  </si>
  <si>
    <t>Ganho de eficiência nos processos internos da Administração. Garantir a proteção a dados pessoais; Disponibilizar interfaces unificadas de bases cadastrais e de acesso a sistemas.</t>
  </si>
  <si>
    <t>Meta estratégica ODS nº 17.1 - Fortalecer a mobilização de recursos internos, para melhorar a capacidade municipal para arrecadação de impostos e outras receitas.</t>
  </si>
  <si>
    <t>Implantar um acesso unificado aos sistemas públicos.</t>
  </si>
  <si>
    <t>Garantir a identificação, autorização e segurança integrada de pessoas aos sistemas.</t>
  </si>
  <si>
    <t>Agilização, participação, self-service, automação de processos, painel de gestão e acompanhamento.</t>
  </si>
  <si>
    <t>Simplificar, modernizar e democratizar o acesso da populaçao aos serviços públicos municipais.</t>
  </si>
  <si>
    <t>Meta estratégica nº 76 - Implantar o Portal Único de Licenciamento da Cidade de São Paulo</t>
  </si>
  <si>
    <t>Patrícia Tupynambá</t>
  </si>
  <si>
    <t>Tem como objetivos a geração da Notificação de Lançamento para constituição do crédito e a geração da declaração com os dados do sistema SLC-e.  Escopo:
Criação da Notificação de Lançamento (NL), aceite do sujeito passivo, integração com os sistemas legados pelo sistema da DTCO e integração com SLC-e conforme definido no documento da VN – Visão Do Negocio - DTCO - NL-oficial- V3 revendo cs.docx - versão 03,  que contemplará: Criar mecanismo que obrigue o responsável solidário a confirmar a declaração realizada por terceiro. Reestruturar o conceito da etapa da declaração para a situação da declaração. Emitir a Notificação de Lançamento (NL) gerando o crédito constituído e tratar o comportamento da NL, conforme a situação e alteração dos valores para a menor ou maior. Criar o módulo do Contencioso. Publicação no Edital. Possibilitar o parcelamento do tributo através do PAT/PPI/CDM. Possibilitar a inscrição na Dívida Ativa / CADIN. Criar rotinas para a integração com o Quadro contábil / Arrecadação / DLP / DAT / Certificado. Gerar declaração com os dados do sistema SLC-e.</t>
  </si>
  <si>
    <t>Melhorar a arrecadação do tributo municipal, permitindo o parcelamento da Notificação do Lançamento de forma que o não pagamento implicará a inscrição na dívida ativa para o responsável solidário.
Fornecer ao contribuinte a possibilidade de contestação do valor de tributo através de recurso, automatizar a geração da declaração dos dados provenientes do SLC-e.</t>
  </si>
  <si>
    <t>O objeto é o desenvolvimento de novos módulos no sistema SF9419, melhorias no sistema SF8729 (CAB) e SF9423 (CDM), aproveitando funcionalidades já existentes buscando atingir os seguintes objetivos: Envio de débitos vencidos e a vencer aos agentes conveniados para procederem a ações de avisos aos respectivos devedores sobre as obrigações junto a PMSP obtendo com este processo uma campanha permanente de cobrança.  Criação e disponibilização de um Portal do Contribuinte onde neste único local o cidadão possa consultar todos os seus débitos junto a PMSP com facilidade e de forma simples e, ainda possibilitando a sua regularização, seja através de orientações e encaminhamentos e/ou possibilitando o pagamento imediato dos mesmos.</t>
  </si>
  <si>
    <t>Com a implantação destes módulos, além da modernização tecnológica, aumento da arrecadação e mitigação da inadimplência, teremos: Com o envio de débitos aos agentes conveniados: Pro atividade nas ações de recebimento. Utilização dos canais de comunicação dos Agentes Financeiros disponibilizados aos clientes nos quais poderão consultar e quitar débitos junto a PMSP. Criar condições no sistema através de um Portal do Gestor que permita: Estabelecer campanhas para melhorar a arrecadação do município. Avaliar os resultados das campanhas e comportamento das pessoas retroalimentando novos planos com ações proativas para aumento de receita. Com a disponibilização do Portal do Contribuinte: Facilitar a vida do cidadão ofertando único canal para regularização de débitos. Otimização dos sistemas emissores de DAMSP com este novo método de disponibilização do documento ao cidadão (haja vista, no item a seguir deste documento: Análise do Cenário Atual, a quantidade de URL’s disponíveis atualmente). Facilidade de regularização de débitos comunicados e/ou inscritos no CADIN onde, a partir da tela de consulta no CADIN, haverá um link para o Portal do Contribuinte com a relação dos débitos passíveis de regularização via Portal. Com isto o contribuinte não terá que acessar outros sites referentes a cada tipo de débito.</t>
  </si>
  <si>
    <t>O Sistema de Orçamento e Finanças – SOF, é a solução utilizada por todos os orgãos da PMSP para elaboração, controle do orçamento e sua execução, bem como realização da contabilidade, execução financeira, além de subsidiar informações para controle patrimonial, de suprimentos, arrecadação, e sistemas de diversas Secretarias através das suas integrações, APIs e Cubos.
Todavia, em função da sua obsolescência, tem sofrido dificuldades para evolução e modernização, elevando assim os custos de manutenções.
Este projeto objetiva a modernização estrutural do sistema, uma arquitetura mais versátil, de melhor navegabilidade, performance, usabilidade e acessibilidade e adaptabilidade às ferramentas de desenvolvimento mais atuais.</t>
  </si>
  <si>
    <t>Com o desenvolvimento do projeto, além da modernização tecnológica, pretende-se: · Manutenção do sistema operante nas estruturas tecnológicas mais recentes; · Melhoria na usabilidade geral do sistema; · Diminuição do custo de manutenções e melhorias; · Melhoria da acessibilidade; · Facilidade no processo de publicação de versões; · Melhoria da performance de consultas e operações; · Possibilidade da utilização de ferramentas de suporte e de desenvolvimento para novas funcionalidades; · Minimização do impacto em testes para o cliente.</t>
  </si>
  <si>
    <t>Projeto objetiva construir um sistema moderno para cadastro e gestão do Autos de Infração, efetuar a migração de funcionalidades da alta plataforma para baixa plataforma, a implementação de melhorias e desenvolvimento de novas funcionalidades permitindo o gerenciamento das informações dos Autos de Infração com segurança, desempenho e usabilidade. Deverá permitir o cadastramento de autos de infração para a constituição do crédito tributário do ISS, TFE, TFA, TRSS, COSIP e ITBI-IV (obrigações acessórias), a intimação do sujeito passivo, o controle do pagamento ou sua inclusão em parcelamento, o gerenciamento do contencioso, a disponibilização para inscrição em dívida ativa e a integração com os outros sistemas.</t>
  </si>
  <si>
    <t>Menor custo de evolução do sistema. Melhoria na usabilidade geral do sistema. Aumento da disponibilidade geral do sistema, por não estar mais limitado ao ambiente do CISC6. Maior disponibilidade de profissionais de TI para implementar as evoluções do sistema. Ampliação da parametrização das funcionalidades, aumentando a agilidade na implantação de alterações, de modo a minimizar a necessidade de intervenção de profissionais de TI. Ampliação dos procedimentos de cadastramento de informações em lote, com impactos na arrecadação. Agilidade no registro e consulta de informações.
Desenvolvimento de novas funcionalidades. Maior eficiência nos procedimentos de fiscalização e no controle das fases do contencioso.</t>
  </si>
  <si>
    <t>Aparecido Trindade</t>
  </si>
  <si>
    <t>Implantação de um sistema capaz de permitir transações de débitos municipais tendo em vista a Política Municipal de Desjudicialização instituída pela Lei nº 17.324, de 18 de março de 2020. Decreto nº 60.939, objetivando reduzir a litigiosidade, estimular a solução adequada de controvérsias e promover a solução consensual dos conflitos.</t>
  </si>
  <si>
    <t xml:space="preserve">A redução da litigiosidade. Estimular a solução adequada de controvérsias. Promover a solução consensual dos conflitos.
</t>
  </si>
  <si>
    <t>Modernização Tecnológica, Desburocratização e Inovação do Serviço Público.</t>
  </si>
  <si>
    <t>Meta estratégica nº 77 - Criar sistema municipal de cidadania fiscal.</t>
  </si>
  <si>
    <t>META 2023</t>
  </si>
  <si>
    <t>META 2024</t>
  </si>
  <si>
    <t>10 - Novo TDM</t>
  </si>
  <si>
    <t>9 - Novo AII</t>
  </si>
  <si>
    <t>8 - Modernização do SOF</t>
  </si>
  <si>
    <t>7 - Novo Sistema de Manutenção do MDSF</t>
  </si>
  <si>
    <t>6 - Login Único (ID Sampa)</t>
  </si>
  <si>
    <t>5 - Sistema do Cadastro Base de Pessoas</t>
  </si>
  <si>
    <t>4 - Sistema de Arborização (SISARB)</t>
  </si>
  <si>
    <t>3 - Projeto GDM - Gestão de Débitos Municipais</t>
  </si>
  <si>
    <t>2 - Licenciamento</t>
  </si>
  <si>
    <t>1 - DTCO-NL Emissão da Notificação de Lançamento (NL) e geração da Declaração do SLC-e</t>
  </si>
  <si>
    <t>Demonstra o índice de Satisfação do Cliente com a PRODAM-SP, obitido por pesquisa de Satisfação. Variando de 0 a 5</t>
  </si>
  <si>
    <t>JUSTIFICATIVA (premissas das projeções)</t>
  </si>
  <si>
    <t>5.3.5. Uniformes e EPI's</t>
  </si>
  <si>
    <t>Felipe Oliveira</t>
  </si>
  <si>
    <t>Atualizar/melhorar a plataforma DevOps, trazendo uma melhor gestão de códigos-fonte, planejamento e desenvolvimento de projetos de software.</t>
  </si>
  <si>
    <t>1 - Licenças ambiente SQL Server AlwaysOn</t>
  </si>
  <si>
    <t>2 - Atualização da Solução Storage NAS</t>
  </si>
  <si>
    <t xml:space="preserve">3 - Solução de Criptografia para Banco de Dados </t>
  </si>
  <si>
    <t xml:space="preserve">4 - Software Mainframe BMC MainView / CMF </t>
  </si>
  <si>
    <t xml:space="preserve">5 - Solução Data Discovery (LGPD) </t>
  </si>
  <si>
    <t>6 - Novo Firewall Internet para aplicação (Banco de Dados)</t>
  </si>
  <si>
    <t xml:space="preserve">7 - Switches </t>
  </si>
  <si>
    <t>Correções de vulnerabilidades e erros, melhorias de performance, aumento da disponibilidade, novas funcionalidades inclusive para atender LGPD.</t>
  </si>
  <si>
    <t>Tendo o conhecimento onde as informações estão armazenadas, poderá ser providenciados melhorias para a proteção destes dados de maneira pontual, ou criar processos para evitar a disseminação das informações. melhor controle e gestão dos dados críticos.</t>
  </si>
  <si>
    <t>Atualizar/melhorar/suportar o parque de switches.</t>
  </si>
  <si>
    <t>Atualização tecnológica do parque de softwares Microsoft.</t>
  </si>
  <si>
    <t>Atualização tecnológica do ambiente SQL Server AlwaysOn.</t>
  </si>
  <si>
    <t>Atualização tecnológica da Solução de NAS com contratação de novos equipamentos.</t>
  </si>
  <si>
    <t>Solução para criptografia e mascaramento de dados em SGBD corporativos, alinhados com LGPD.</t>
  </si>
  <si>
    <t>Atualização tecnológica do parque de softwares IBM.</t>
  </si>
  <si>
    <t>Solução para descoberta (localização) de informações críticas e pessoais dentro de reposítórios estruturados (BD) e não estruturados (NAS).  solução alinhada com LGPD.</t>
  </si>
  <si>
    <t>Nova solução de firewall para proteção de perímetro dos bancos de dados SQL (allways on).</t>
  </si>
  <si>
    <t>Aquisição de equipamentos do tipo switches para suportar a solução internet e também atualizar o núcleo (CORE) dos datacenters da PRODAM.</t>
  </si>
  <si>
    <t>Aquisição de IDE  e plataforma de desenvolvimento DevOps.</t>
  </si>
  <si>
    <t>Reajuste de 6,3% sobre salários e 7,32% sobre Benefícios</t>
  </si>
  <si>
    <t>Empregado cedido da PMSP à PRODAM-SP</t>
  </si>
  <si>
    <t>Janeiro: impacto dos encargos de dez/22 (13º Salário e Horas Extras). Dezembro: Impacto sobre a folha do 13º Salário e Horas Extras</t>
  </si>
  <si>
    <t>Plano anterior (Administratdo) + Plano Empresarial (reajuste será executado em 2024, com efeitos retroativos à data do contrato, ou seja, out/23)</t>
  </si>
  <si>
    <t>Desligamento de 9 empregados pelo PDV, em novembro de 2023</t>
  </si>
  <si>
    <t>Elevação das despesas com informática, dada a operacionalização dos acordos operacionais com as Big Techs</t>
  </si>
  <si>
    <t>Compensação de valores em ago e set/23</t>
  </si>
  <si>
    <t>Valor maior em janeiro, dado o faturamento do contrato com a SME, em dez/22</t>
  </si>
  <si>
    <t>Reforma do 6º Andar da Sede e  da Sala de TI no Viaduto do Chá</t>
  </si>
  <si>
    <t>Janeiro: impacto dos encargos de dez/23 (13º Salário e Horas Extras). Dezembro: Impacto sobre a folha do 13º Salário e Horas Extras</t>
  </si>
  <si>
    <t>Previsão de compensação de créditos tributários em  setembro e outubro (retenções de IRRF e PCC em 2023)</t>
  </si>
  <si>
    <t>Parcelamento em 36 parcelas de débito com a Receita Federal de 2003, dado o indeferimento do processo administrativo da época</t>
  </si>
  <si>
    <t>Reforma da Pedro de Toledo, cuja licitação iniciou em 2023</t>
  </si>
  <si>
    <t>DIRETORIA</t>
  </si>
  <si>
    <t>Observações em 22/11/2023</t>
  </si>
  <si>
    <t>PRE</t>
  </si>
  <si>
    <t>Julio Pereira</t>
  </si>
  <si>
    <t>Alberto verificará com a Patrícia sobre execução de 2023 e projeção de 2024</t>
  </si>
  <si>
    <t>DAO</t>
  </si>
  <si>
    <t>Promover a transparência e a integridade dos órgãos públicos, por meio do aprimoramento dos mecanismo de governança municipal e combate à corrupção.</t>
  </si>
  <si>
    <t>Meta estratégica nº 86 - Implementar ações para melhoria da qualidade, transparência e eficiência na Gestão Pública Municipal.</t>
  </si>
  <si>
    <t>Alberto verificará com Trindade expectativa para 2023 e projeção para 2024</t>
  </si>
  <si>
    <t>11 - Eleições - Módulo Eleição Digital</t>
  </si>
  <si>
    <t>Eduardo Amaro</t>
  </si>
  <si>
    <t>Evolução do sistema para ser entregue com maior agilidade em seu modo online, sendo batizado de Eleição Digital, complementando o sistema de eleição com a preparação de algumas regras para possibilitar diferentes formatos de processos, como a totalização de resultados de eleições feitas com urnas do TRE, eleições presenciais com urna prodam e, eleições online. Utilizando novo paradigma comercial, de oferta por serviço contratado em ambiente de nuvem.</t>
  </si>
  <si>
    <t>Modernização de ambiente de nuvem com gestão de custo e escalabilidade técnica; Otimização de recursos internos, garantindo a eficiência operacional; Inovação no paradigma comercial de pagamento por utilização e formação de preço; Possibilidade de oferta de eleição online para mais clientes.</t>
  </si>
  <si>
    <t>Meta estratégica nº 73 - Atrair R$ 13 bilhões em investimentos para a cidade</t>
  </si>
  <si>
    <t>12 - Serviços de IA - Inteligência Artificial composta por funcionalidades de texto e imagem</t>
  </si>
  <si>
    <t>Novo produto da prodam, entregando serviços e aplicabilidades diversas de utilização de IA para sistemas e clientes. Dentro do serviço estão previstos, até o momento, visão computacional para reconhecimento e leitura de documentos, geração de textos com base em treinamento pré-moldado e geração de texto com base em treinamento base de mercado. O serviço preve a utilização de multiplas plataformas de nuvem simultaneamente.</t>
  </si>
  <si>
    <t>Modernização de tecnologia, utilizando serviços de inteligência artificial;
Utilização de mais de uma nuvem para resolução de problemas distintos;
Encapsulamento da dificuldade de integração com cada nuvem para cada problema, tendo suporte da prodam que facilitará o acoplamento em um único ponto de acesso;
Controle de consumo das tecnologias em nuvem, como forma de transparência e prestação de contas.</t>
  </si>
  <si>
    <t>13 - GeoPatri</t>
  </si>
  <si>
    <t>Solução para criar uma base única de dados para CGPATRI, possibilitando a manutenção e a consulta de suas informações de
forma integrada.</t>
  </si>
  <si>
    <t>Construção da base geográfica GeoPatri para gestão do patrimônio imobiliário da Cidade, em especial, as áreas públicas municipais.</t>
  </si>
  <si>
    <t>14 - GeoSampa - Modernização</t>
  </si>
  <si>
    <t>Atualização Tecnológica da plataforma SIG-SP - 
GEOSAMPA,  compreendendo: tualização dos Publicadores de Mapas,  Migração dos fluxos de integração para nova versão ferramenta ETL, Atualização do Banco de dados, Desenvolvimento da nova interface do WebMap GEOSAMPA (Intranet e Internet).</t>
  </si>
  <si>
    <t>Modernização da aplicação, melhoria do desempenho e fornecimento dos serviços de mapas aos usuários e demais aplicações, fortalecendo o GeoSampa como integrador oficial de dados geográficos da Prefeitura.</t>
  </si>
  <si>
    <t>15 - API Geocoding</t>
  </si>
  <si>
    <t>Solução para incluir na API Geocoding da PRODAM funcionalidades de geocodificação via processamento de arquivos batch, por coordenada, endereço ou setor-Quadra-Lote.</t>
  </si>
  <si>
    <t>Expandir as opções de atendimento aos clientes experts em uso de geotecnologias e que necessitam geocodificar grandes cadastros, tais como a Saúde e SMUL. A solução incrementa o produto 100% desenvolvido pela PRODAM e já disponibilizado na tabela de preços.</t>
  </si>
  <si>
    <t>16 - Login Único (IDSAMPA) e Cadastros Centralizados</t>
  </si>
  <si>
    <t>Implantar um acesso unificado aos sistemas públicos. Conceber uma base de dados de cidadão única e centralizada, aperfeiçoando a gestão e o compartilhamento de informações, auxiliando em políticas públicas.</t>
  </si>
  <si>
    <t>Garantir a identificação, autorização e segurança integrada de pessoas aos sistemas. Ganho de eficiência nos processos internos da Administração. Garantir a proteção a dados pessoais; Disponibilizar interfaces unificadas de bases cadastrais e de acesso a sistemas.</t>
  </si>
  <si>
    <t>17 - Licenças Microsoft Office 365 Education para SME</t>
  </si>
  <si>
    <t>Paulo Rogério</t>
  </si>
  <si>
    <t>Fornecimento de produtos e serviços em Nuvem de Middleware e Gerenciamento de Tecnologia em Camada Intermediária (Middleware) - GTCI, no Tenant de SME, das licenças Microsoft 365 - Educacional perfil A3 e A5 incluindo os serviços de ativação das atuais licenças A1 adquiridas pela SME para as licenças perfil A3 e A5.</t>
  </si>
  <si>
    <t>Permitir que professores e funcionários possam se comunicar facilmente, trabalhar em conjunto na criação de conteúdo colaborativo e corporativo, seguro e confiável, utilizado na comunicação entre órgãos da administração pública direta e indireta da Prefeitura Municipal de São Paulo (PMSP).</t>
  </si>
  <si>
    <t>Garantir a toda população em idade escolar o acesso inclusivo e equitativo à educação
de qualidade, assegurando o pleno desenvolvimento educacional de forma integrada à
comunidade.</t>
  </si>
  <si>
    <t>Meta Estratégica nº 22 - Alfabetizar as crianças da rede municipal até o final do 2º ano do ensino fundamental, antecipando a meta do Plano Nacional de Educação (PNE).</t>
  </si>
  <si>
    <t>DIT</t>
  </si>
  <si>
    <t>8 - Licenças Visual Studio e GitHub</t>
  </si>
  <si>
    <t>9 - Licenças Microsoft Windows Server</t>
  </si>
  <si>
    <t>10 - CRM</t>
  </si>
  <si>
    <t>Lineu Oliveira</t>
  </si>
  <si>
    <t>A área de Negócios da Prodam, precisa tratar de gerenciamento e relacionamento com clientes, se conectando com parceiros e potenciais interessados nas entregas que a PRODAM pode oferecer, sejam elas diretamente aos clientes da PRODAM (Secretarias), bem como soluções aos Munícipes, atendendo demandas por informações sobre os serviços públicos municipais, formalizando contratos de receitas para entregas desses serviços. Diante desse cenário e visando inserir a PRODAM na apresentação de soluções de ponta, o uso e integração com a plataforma de CRM da Salesforce, é uma oportunidade de aprimoramento dessa tecnologia na PRODAM.</t>
  </si>
  <si>
    <t>O uso de IA possibilitou a criação de plataformas onde trabalhos associados a padrões representados por dados e mecanismos de aprendizado, estão sendo substituídos por algoritmos que cumprem um ritual codificado e executado por máquinas customizadas, que padronizam essas atividades repetitivas. O acordo com a Salesforce, irá possibilitar a utilização de uma plataforma de relacionamento (CRM), à qual poderemos integrar nossas soluções. Atualmente não temos uma plataforma parecida e integrar com uma plataforma existente, apresenta-se como um caminho mais curto para oferecer tecnologia de ponta, nesse momento de alta demanda por plataformas de IA.</t>
  </si>
  <si>
    <t>11 - Portal PRODAM com tecnologia Liferay</t>
  </si>
  <si>
    <t>Marcelo Pietragalla</t>
  </si>
  <si>
    <t>Substituição do Portal Público e Portal de Colaboradores (área logada) da PRODAM com solução
Liferay e transferência de conhecimento.</t>
  </si>
  <si>
    <t>Ganhos com governança – Restore; Plataforma Mobile First; Fácil personalização e criação de novas páginas e hotsites; Economia de atualização de publicação; Recursos de gestão de publicação de conteúdo; Recursos nativos de Analytics; SEO integrado com os mecanismos de busca; Migração da estrutura de navegação e páginas; Tema implementando prevendo os padrões de acessibilidade; Funcionalidade de busca avançada (com indexação de arquivos); Gestão dos normativos e processos (fluxos de processo); Migração de todo conteúdo legado; Suporte Multilíngue; Gestão de permissões de usuários e conteúdos com workflow de aprovação; Fluxos de processos de formulários; Possibilidade de comercialização de outros projetos dentro da mesma plataforma.</t>
  </si>
  <si>
    <t>12 - Licença de Software de Acessibilidade Jaws For Windows Professional</t>
  </si>
  <si>
    <t>Yeso Almafi</t>
  </si>
  <si>
    <t>Atualização de licenças de uso do software de acessibilidade Jaws for Windows Professional, leitor de telas para deficientes visuais, devendo estar incluídos serviços de suporte técnico.</t>
  </si>
  <si>
    <t>O software “JAWS for Windows Professional” é um aplicativo que roda em segundo plano em computadores de usuários com deficiência visual. Ele capta as informações que são apresentadas na tela e as transforma em uma voz sintética que chega ao usuário através das caixas de som ou fones de ouvido instalados no computador. Sendo assim, ele é uma ferramenta essencial para a realização das atividades diárias de trabalho de desenvolvimento de sistemas para os profissionais com deficiência visual.</t>
  </si>
  <si>
    <t>13 - Licenças Microsoft Office 365 Education para SME</t>
  </si>
  <si>
    <t>José Jacques</t>
  </si>
  <si>
    <t>Fornecimento de produtos e serviços em Nuvem de Middleware e Gerenciamento de Tecnologia em Camada Intermediária (Middleware) – GTCI, no Tenant de SME, das licenças Microsoft 365 – Educacional perfil A3 e A5 incluindo os serviços de ativação das atuais licenças A1 adquiridas pela SME para as licenças perfil A3 e A5, nos termos das especificações contidas na proposta técnica comercial PC-SME-220928-123 versão 2.0.</t>
  </si>
  <si>
    <t>Atendimento à SME na disponibilização de licenças Microsoft Office 365, ampliando acesso às ferramentas da Microsoft e todas as suas possibilidades de comunicação e aplicações vinculadas para atividades dos servidores e alunos vinculados à pasta.</t>
  </si>
  <si>
    <t>Garantir a toda população em idade escolar o acesso inclusivo e quitativo à edução de qualidade, assegurando o pelo desenvolvimento educacional de forma integrada à comunicade.</t>
  </si>
  <si>
    <t>Meta estratégica nº 22 - Alfabetizar as crianças da rede municipal até o final do 2º ano do ensino fundamental, antecipando em um ano a meta do Plano Nacional de Edução (PNE)</t>
  </si>
  <si>
    <t>14 - Programa Inspira &lt;Sampa&gt;</t>
  </si>
  <si>
    <t>Ações de inovação da Prodam por meio do programa Inspira&lt;SAMPA&gt;, com a realização e participação de eventos, congressos, treinamentos, parcerias e startups, em ambiente moderno e adequado para promover o programa de Pesquisa e Desenvolvimento (P&amp;D) com a utilização de nuvem e novas tecnologias.</t>
  </si>
  <si>
    <t>Descobrir e criar novas oportunidades de negócios para clientes e prodam;
Promover o diálogo aberto com o mercado e parceiros;
Manter a empresa atenta e atualizada tecnologicamente;
Iniciar a metodologia de inovação fechada e aberta.</t>
  </si>
  <si>
    <t>Previsão de recebimento de DEAs, com reconhecimento de dívida publicado ou acordo na PGM, concentrados em julho</t>
  </si>
  <si>
    <t>Previsão de recebimento de Compensação Financeira de DEAs, concentrados em julho</t>
  </si>
  <si>
    <t>4,62% de reajuste salarial (IPCA de dez/23)</t>
  </si>
  <si>
    <t>Impacto de mais de R$ 20 milhões do PDV</t>
  </si>
  <si>
    <t>Aplicação do reajuste de 2023 de 11,53% (impacto de out/23 a fev/24) e previsão do reajuste de 2024, em Out/24, de 15%</t>
  </si>
  <si>
    <t>Elevação das despesas a partir da elevação dos dias de trabalho presencial passando de 1 para 2 dias semanais</t>
  </si>
  <si>
    <t>Impacto com a decisão da ação contra a empresa Primesys</t>
  </si>
  <si>
    <t>Crescimento dos recebimentos e do faturamento impactando na elevação dos tributos a pagar</t>
  </si>
  <si>
    <t>Desligamento previsto do PDV</t>
  </si>
  <si>
    <t>Previsão de concurso com contratação em nov/24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</si>
</sst>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R$&quot;#,##0.00;[Red]\-&quot;R$&quot;#,##0.00"/>
    <numFmt numFmtId="165" formatCode="[$-416]mmm\-yy;@"/>
    <numFmt numFmtId="166" formatCode="_-* #,##0_-;\-* #,##0_-;_-* &quot;-&quot;??_-;_-@_-"/>
    <numFmt numFmtId="167" formatCode="_-[$R$-416]* #,##0_-;\-[$R$-416]* #,##0_-;_-[$R$-416]* &quot;-&quot;_-;_-@_-"/>
    <numFmt numFmtId="168" formatCode="_-[$R$-416]* #,##0.00_-;\-[$R$-416]* #,##0.00_-;_-[$R$-416]* &quot;-&quot;??_-;_-@_-"/>
    <numFmt numFmtId="169" formatCode="_(* #,##0.00_);_(* \(#,##0.00\);_(* &quot;-&quot;??_);_(@_)"/>
    <numFmt numFmtId="170" formatCode="0.0000"/>
    <numFmt numFmtId="171" formatCode="_-* #,##0.0000_-;\-* #,##0.0000_-;_-* &quot;-&quot;??_-;_-@_-"/>
    <numFmt numFmtId="172" formatCode="0.0%"/>
    <numFmt numFmtId="173" formatCode="#,##0.00_ ;\-#,##0.00\ "/>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sz val="36"/>
      <color theme="4" tint="-0.499984740745262"/>
      <name val="Calibri"/>
      <family val="2"/>
      <scheme val="minor"/>
    </font>
    <font>
      <b/>
      <sz val="11"/>
      <color theme="3" tint="-0.249977111117893"/>
      <name val="Calibri"/>
      <family val="2"/>
      <scheme val="minor"/>
    </font>
    <font>
      <sz val="11"/>
      <name val="Calibri"/>
      <family val="2"/>
      <scheme val="minor"/>
    </font>
    <font>
      <b/>
      <sz val="11"/>
      <name val="Calibri"/>
      <family val="2"/>
      <scheme val="minor"/>
    </font>
    <font>
      <b/>
      <sz val="12"/>
      <color theme="8" tint="-0.499984740745262"/>
      <name val="Calibri"/>
      <family val="2"/>
      <scheme val="minor"/>
    </font>
    <font>
      <sz val="11"/>
      <color rgb="FFFF0000"/>
      <name val="Calibri"/>
      <family val="2"/>
      <scheme val="minor"/>
    </font>
    <font>
      <sz val="11"/>
      <color theme="0"/>
      <name val="Calibri"/>
      <family val="2"/>
      <scheme val="minor"/>
    </font>
    <font>
      <b/>
      <sz val="9"/>
      <color theme="1"/>
      <name val="Calibri"/>
      <family val="2"/>
      <scheme val="minor"/>
    </font>
    <font>
      <u val="double"/>
      <sz val="28"/>
      <color theme="1"/>
      <name val="Calibri"/>
      <family val="2"/>
      <scheme val="minor"/>
    </font>
    <font>
      <b/>
      <sz val="12"/>
      <color theme="1"/>
      <name val="Calibri"/>
      <family val="2"/>
      <scheme val="minor"/>
    </font>
    <font>
      <b/>
      <sz val="12"/>
      <color theme="0"/>
      <name val="Calibri"/>
      <family val="2"/>
      <scheme val="minor"/>
    </font>
    <font>
      <b/>
      <u/>
      <sz val="11"/>
      <name val="Calibri"/>
      <family val="2"/>
      <scheme val="minor"/>
    </font>
    <font>
      <sz val="22"/>
      <name val="Calibri"/>
      <family val="2"/>
      <scheme val="minor"/>
    </font>
    <font>
      <sz val="12"/>
      <color theme="0"/>
      <name val="Calibri"/>
      <family val="2"/>
      <scheme val="minor"/>
    </font>
    <font>
      <sz val="10"/>
      <name val="Arial"/>
      <family val="2"/>
    </font>
    <font>
      <sz val="8"/>
      <name val="Courier New"/>
      <family val="3"/>
    </font>
    <font>
      <sz val="10"/>
      <color rgb="FF000000"/>
      <name val="Times New Roman"/>
      <family val="1"/>
    </font>
    <font>
      <b/>
      <sz val="11"/>
      <color rgb="FFFF0000"/>
      <name val="Calibri"/>
      <family val="2"/>
      <scheme val="minor"/>
    </font>
    <font>
      <sz val="8"/>
      <name val="Calibri"/>
      <family val="2"/>
      <scheme val="minor"/>
    </font>
    <font>
      <sz val="16"/>
      <color rgb="FF000000"/>
      <name val="Calibri"/>
      <family val="2"/>
      <scheme val="minor"/>
    </font>
    <font>
      <b/>
      <sz val="12"/>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B4C6E7"/>
        <bgColor rgb="FFB4C6E7"/>
      </patternFill>
    </fill>
  </fills>
  <borders count="20">
    <border>
      <left/>
      <right/>
      <top/>
      <bottom/>
      <diagonal/>
    </border>
    <border>
      <left/>
      <right/>
      <top style="hair">
        <color auto="1"/>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auto="1"/>
      </left>
      <right style="medium">
        <color auto="1"/>
      </right>
      <top style="medium">
        <color auto="1"/>
      </top>
      <bottom style="medium">
        <color auto="1"/>
      </bottom>
      <diagonal/>
    </border>
    <border>
      <left/>
      <right/>
      <top/>
      <bottom style="medium">
        <color indexed="64"/>
      </bottom>
      <diagonal/>
    </border>
    <border>
      <left style="medium">
        <color theme="0" tint="-0.499984740745262"/>
      </left>
      <right style="medium">
        <color theme="0" tint="-0.499984740745262"/>
      </right>
      <top/>
      <bottom style="medium">
        <color theme="0" tint="-0.499984740745262"/>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bottom/>
      <diagonal/>
    </border>
    <border>
      <left/>
      <right/>
      <top style="thin">
        <color theme="0"/>
      </top>
      <bottom/>
      <diagonal/>
    </border>
  </borders>
  <cellStyleXfs count="13">
    <xf numFmtId="0" fontId="0" fillId="0" borderId="0"/>
    <xf numFmtId="43" fontId="1" fillId="0" borderId="0" applyFon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169" fontId="1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15">
    <xf numFmtId="0" fontId="0" fillId="0" borderId="0" xfId="0"/>
    <xf numFmtId="0" fontId="4" fillId="0" borderId="0" xfId="0" applyFont="1"/>
    <xf numFmtId="0" fontId="0" fillId="0" borderId="0" xfId="0" applyAlignment="1">
      <alignment horizontal="center" vertical="center"/>
    </xf>
    <xf numFmtId="0" fontId="3" fillId="0" borderId="0" xfId="0" applyFont="1" applyProtection="1">
      <protection locked="0"/>
    </xf>
    <xf numFmtId="4" fontId="6" fillId="0" borderId="1" xfId="1" applyNumberFormat="1" applyFont="1" applyFill="1" applyBorder="1" applyAlignment="1" applyProtection="1">
      <alignment horizontal="center"/>
      <protection locked="0"/>
    </xf>
    <xf numFmtId="4" fontId="0" fillId="0" borderId="0" xfId="1" applyNumberFormat="1" applyFont="1" applyFill="1" applyAlignment="1" applyProtection="1">
      <alignment horizontal="center"/>
      <protection locked="0"/>
    </xf>
    <xf numFmtId="4" fontId="6" fillId="0" borderId="0" xfId="1" applyNumberFormat="1" applyFont="1" applyFill="1" applyBorder="1" applyAlignment="1" applyProtection="1">
      <alignment horizontal="center"/>
      <protection locked="0"/>
    </xf>
    <xf numFmtId="4" fontId="9" fillId="2" borderId="0" xfId="1" applyNumberFormat="1" applyFont="1" applyFill="1" applyAlignment="1" applyProtection="1">
      <alignment horizontal="center"/>
      <protection locked="0"/>
    </xf>
    <xf numFmtId="4" fontId="6" fillId="0" borderId="0" xfId="1" applyNumberFormat="1" applyFont="1" applyFill="1" applyAlignment="1" applyProtection="1">
      <alignment horizontal="center"/>
      <protection locked="0"/>
    </xf>
    <xf numFmtId="3" fontId="0" fillId="0" borderId="0" xfId="1" applyNumberFormat="1" applyFont="1" applyFill="1" applyAlignment="1" applyProtection="1">
      <alignment horizontal="center"/>
      <protection locked="0"/>
    </xf>
    <xf numFmtId="4" fontId="3" fillId="0" borderId="2" xfId="1" applyNumberFormat="1" applyFont="1" applyFill="1" applyBorder="1" applyAlignment="1" applyProtection="1">
      <alignment horizontal="center"/>
    </xf>
    <xf numFmtId="4" fontId="6" fillId="0" borderId="1" xfId="1" applyNumberFormat="1" applyFont="1" applyFill="1" applyBorder="1" applyAlignment="1" applyProtection="1">
      <alignment horizontal="center"/>
    </xf>
    <xf numFmtId="4" fontId="0" fillId="0" borderId="0" xfId="1" applyNumberFormat="1" applyFont="1" applyFill="1" applyAlignment="1" applyProtection="1">
      <alignment horizontal="center"/>
    </xf>
    <xf numFmtId="4" fontId="6" fillId="0" borderId="0" xfId="1" applyNumberFormat="1" applyFont="1" applyFill="1" applyBorder="1" applyAlignment="1" applyProtection="1">
      <alignment horizontal="center"/>
    </xf>
    <xf numFmtId="4" fontId="8" fillId="0" borderId="2" xfId="1" applyNumberFormat="1" applyFont="1" applyFill="1" applyBorder="1" applyAlignment="1" applyProtection="1">
      <alignment horizontal="center"/>
    </xf>
    <xf numFmtId="4" fontId="9" fillId="0" borderId="0" xfId="1" applyNumberFormat="1" applyFont="1" applyFill="1" applyAlignment="1" applyProtection="1">
      <alignment horizontal="center"/>
    </xf>
    <xf numFmtId="0" fontId="12" fillId="0" borderId="0" xfId="0" applyFont="1" applyAlignment="1">
      <alignment wrapText="1"/>
    </xf>
    <xf numFmtId="0" fontId="3" fillId="0" borderId="0" xfId="0" applyFont="1"/>
    <xf numFmtId="165" fontId="3" fillId="0" borderId="4" xfId="0" applyNumberFormat="1" applyFont="1" applyBorder="1" applyAlignment="1">
      <alignment horizontal="center" vertical="center" wrapText="1"/>
    </xf>
    <xf numFmtId="0" fontId="14" fillId="0" borderId="0" xfId="0" applyFont="1" applyAlignment="1">
      <alignment horizontal="center"/>
    </xf>
    <xf numFmtId="0" fontId="3" fillId="0" borderId="0" xfId="0" applyFont="1" applyAlignment="1">
      <alignment horizontal="left"/>
    </xf>
    <xf numFmtId="165" fontId="3" fillId="0" borderId="3" xfId="0" applyNumberFormat="1" applyFont="1" applyBorder="1" applyAlignment="1">
      <alignment horizontal="center"/>
    </xf>
    <xf numFmtId="165" fontId="3" fillId="0" borderId="4" xfId="0" applyNumberFormat="1" applyFont="1" applyBorder="1" applyAlignment="1">
      <alignment horizontal="center"/>
    </xf>
    <xf numFmtId="0" fontId="3" fillId="4" borderId="4" xfId="0" applyFont="1" applyFill="1" applyBorder="1" applyAlignment="1">
      <alignment horizontal="center"/>
    </xf>
    <xf numFmtId="0" fontId="3" fillId="0" borderId="0" xfId="0" applyFont="1" applyAlignment="1">
      <alignment horizontal="center"/>
    </xf>
    <xf numFmtId="166" fontId="3" fillId="5" borderId="3" xfId="1" applyNumberFormat="1" applyFont="1" applyFill="1" applyBorder="1"/>
    <xf numFmtId="0" fontId="2" fillId="0" borderId="0" xfId="0" applyFont="1"/>
    <xf numFmtId="0" fontId="3" fillId="2" borderId="4" xfId="0" applyFont="1" applyFill="1" applyBorder="1"/>
    <xf numFmtId="166" fontId="3" fillId="2" borderId="3" xfId="1" applyNumberFormat="1" applyFont="1" applyFill="1" applyBorder="1"/>
    <xf numFmtId="0" fontId="0" fillId="0" borderId="4" xfId="0" applyBorder="1" applyAlignment="1">
      <alignment horizontal="left" indent="2"/>
    </xf>
    <xf numFmtId="0" fontId="0" fillId="0" borderId="0" xfId="0" applyAlignment="1">
      <alignment horizontal="left" indent="2"/>
    </xf>
    <xf numFmtId="166" fontId="1" fillId="0" borderId="3" xfId="1" applyNumberFormat="1" applyFont="1" applyFill="1" applyBorder="1"/>
    <xf numFmtId="0" fontId="3" fillId="0" borderId="4" xfId="0" applyFont="1" applyBorder="1"/>
    <xf numFmtId="166" fontId="0" fillId="0" borderId="3" xfId="1" applyNumberFormat="1" applyFont="1" applyFill="1" applyBorder="1"/>
    <xf numFmtId="0" fontId="0" fillId="0" borderId="4" xfId="0" applyBorder="1" applyAlignment="1">
      <alignment horizontal="left" indent="1"/>
    </xf>
    <xf numFmtId="0" fontId="0" fillId="0" borderId="0" xfId="0" applyAlignment="1">
      <alignment horizontal="left" indent="1"/>
    </xf>
    <xf numFmtId="0" fontId="0" fillId="0" borderId="4" xfId="0" applyBorder="1"/>
    <xf numFmtId="0" fontId="3" fillId="5" borderId="4" xfId="0" applyFont="1" applyFill="1" applyBorder="1" applyAlignment="1">
      <alignment horizontal="center"/>
    </xf>
    <xf numFmtId="0" fontId="0" fillId="0" borderId="5" xfId="0" applyBorder="1" applyAlignment="1">
      <alignment horizontal="left" indent="2"/>
    </xf>
    <xf numFmtId="0" fontId="0" fillId="0" borderId="6" xfId="0" applyBorder="1" applyAlignment="1">
      <alignment horizontal="left" indent="2"/>
    </xf>
    <xf numFmtId="0" fontId="3" fillId="0" borderId="6" xfId="0" applyFont="1" applyBorder="1"/>
    <xf numFmtId="166" fontId="3" fillId="0" borderId="3" xfId="1" applyNumberFormat="1" applyFont="1" applyFill="1" applyBorder="1"/>
    <xf numFmtId="0" fontId="0" fillId="0" borderId="6" xfId="0" applyBorder="1" applyAlignment="1">
      <alignment horizontal="left" indent="1"/>
    </xf>
    <xf numFmtId="166" fontId="3" fillId="0" borderId="0" xfId="1" applyNumberFormat="1" applyFont="1" applyFill="1" applyBorder="1"/>
    <xf numFmtId="166" fontId="3" fillId="0" borderId="0" xfId="1" applyNumberFormat="1" applyFont="1" applyFill="1" applyBorder="1" applyAlignment="1"/>
    <xf numFmtId="166" fontId="3" fillId="0" borderId="3" xfId="0" applyNumberFormat="1" applyFont="1" applyBorder="1"/>
    <xf numFmtId="166" fontId="2" fillId="0" borderId="0" xfId="0" applyNumberFormat="1" applyFont="1"/>
    <xf numFmtId="166" fontId="3" fillId="0" borderId="0" xfId="0" applyNumberFormat="1" applyFont="1"/>
    <xf numFmtId="165" fontId="0" fillId="0" borderId="0" xfId="0" applyNumberFormat="1"/>
    <xf numFmtId="165" fontId="11" fillId="0" borderId="0" xfId="0" applyNumberFormat="1" applyFont="1"/>
    <xf numFmtId="165" fontId="10" fillId="0" borderId="0" xfId="0" applyNumberFormat="1" applyFont="1"/>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13" fillId="0" borderId="0" xfId="0" applyFont="1"/>
    <xf numFmtId="0" fontId="0" fillId="0" borderId="0" xfId="0" applyAlignment="1">
      <alignment horizontal="left"/>
    </xf>
    <xf numFmtId="0" fontId="7" fillId="0" borderId="0" xfId="0" applyFont="1" applyProtection="1">
      <protection locked="0"/>
    </xf>
    <xf numFmtId="0" fontId="8" fillId="3" borderId="0" xfId="0" applyFont="1" applyFill="1" applyAlignment="1" applyProtection="1">
      <alignment horizontal="left"/>
      <protection locked="0"/>
    </xf>
    <xf numFmtId="0" fontId="8" fillId="0" borderId="0" xfId="0" applyFont="1" applyProtection="1">
      <protection locked="0"/>
    </xf>
    <xf numFmtId="166" fontId="1" fillId="3" borderId="3" xfId="1" applyNumberFormat="1" applyFont="1" applyFill="1" applyBorder="1"/>
    <xf numFmtId="0" fontId="18" fillId="0" borderId="0" xfId="0" applyFont="1"/>
    <xf numFmtId="0" fontId="15" fillId="0" borderId="0" xfId="0" applyFont="1"/>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3" fillId="2" borderId="7" xfId="0" applyFont="1" applyFill="1" applyBorder="1" applyAlignment="1">
      <alignment vertical="center"/>
    </xf>
    <xf numFmtId="166" fontId="3" fillId="2" borderId="7" xfId="1" applyNumberFormat="1" applyFont="1" applyFill="1" applyBorder="1" applyAlignment="1">
      <alignment vertical="center"/>
    </xf>
    <xf numFmtId="0" fontId="3" fillId="2" borderId="7" xfId="0" applyFont="1" applyFill="1" applyBorder="1" applyAlignment="1">
      <alignment vertical="center" wrapText="1"/>
    </xf>
    <xf numFmtId="166" fontId="0" fillId="0" borderId="9" xfId="1" applyNumberFormat="1" applyFont="1" applyBorder="1" applyAlignment="1">
      <alignment vertical="center"/>
    </xf>
    <xf numFmtId="166" fontId="3" fillId="0" borderId="8" xfId="1" applyNumberFormat="1" applyFont="1" applyBorder="1" applyAlignment="1">
      <alignment vertical="center"/>
    </xf>
    <xf numFmtId="166" fontId="3" fillId="0" borderId="8" xfId="1" applyNumberFormat="1" applyFont="1" applyBorder="1" applyAlignment="1">
      <alignment vertical="center" wrapText="1"/>
    </xf>
    <xf numFmtId="166" fontId="3" fillId="2" borderId="7" xfId="0" applyNumberFormat="1" applyFont="1" applyFill="1" applyBorder="1" applyAlignment="1">
      <alignment vertical="center"/>
    </xf>
    <xf numFmtId="0" fontId="10" fillId="0" borderId="0" xfId="0" applyFont="1" applyAlignment="1">
      <alignment vertical="center"/>
    </xf>
    <xf numFmtId="0" fontId="3" fillId="6" borderId="10" xfId="0" applyFont="1" applyFill="1" applyBorder="1" applyAlignment="1">
      <alignment vertical="center"/>
    </xf>
    <xf numFmtId="0" fontId="3" fillId="6" borderId="10" xfId="0" applyFont="1" applyFill="1" applyBorder="1" applyAlignment="1">
      <alignment vertical="center" wrapText="1"/>
    </xf>
    <xf numFmtId="166" fontId="0" fillId="0" borderId="0" xfId="0" applyNumberFormat="1" applyAlignment="1">
      <alignment vertical="center"/>
    </xf>
    <xf numFmtId="0" fontId="3" fillId="0" borderId="11" xfId="0" applyFont="1" applyBorder="1" applyAlignment="1">
      <alignment vertical="center"/>
    </xf>
    <xf numFmtId="0" fontId="3" fillId="0" borderId="11" xfId="0" applyFont="1" applyBorder="1" applyAlignment="1">
      <alignment vertical="center" wrapText="1"/>
    </xf>
    <xf numFmtId="0" fontId="3" fillId="0" borderId="0" xfId="0" applyFont="1" applyAlignment="1">
      <alignment horizontal="center" vertical="center"/>
    </xf>
    <xf numFmtId="166" fontId="3" fillId="2" borderId="14" xfId="1" applyNumberFormat="1" applyFont="1" applyFill="1" applyBorder="1" applyAlignment="1">
      <alignment vertical="center"/>
    </xf>
    <xf numFmtId="0" fontId="3" fillId="2" borderId="14" xfId="0" applyFont="1" applyFill="1" applyBorder="1" applyAlignment="1">
      <alignment vertical="center"/>
    </xf>
    <xf numFmtId="0" fontId="3" fillId="7" borderId="12" xfId="0" applyFont="1" applyFill="1" applyBorder="1" applyAlignment="1">
      <alignment vertical="center"/>
    </xf>
    <xf numFmtId="166" fontId="3" fillId="7" borderId="12" xfId="1" applyNumberFormat="1" applyFont="1" applyFill="1" applyBorder="1" applyAlignment="1">
      <alignment vertical="center"/>
    </xf>
    <xf numFmtId="166" fontId="3" fillId="7" borderId="12" xfId="0" applyNumberFormat="1" applyFont="1" applyFill="1" applyBorder="1" applyAlignment="1">
      <alignment horizontal="center" vertical="center"/>
    </xf>
    <xf numFmtId="166" fontId="3" fillId="0" borderId="11" xfId="0" applyNumberFormat="1" applyFont="1" applyBorder="1" applyAlignment="1">
      <alignment vertical="center"/>
    </xf>
    <xf numFmtId="166" fontId="3" fillId="6" borderId="10" xfId="1" applyNumberFormat="1" applyFont="1" applyFill="1" applyBorder="1" applyAlignment="1">
      <alignment vertical="center"/>
    </xf>
    <xf numFmtId="4" fontId="0" fillId="8" borderId="0" xfId="1" applyNumberFormat="1" applyFont="1" applyFill="1" applyAlignment="1" applyProtection="1">
      <alignment horizontal="center"/>
    </xf>
    <xf numFmtId="4" fontId="3" fillId="8" borderId="2" xfId="1" applyNumberFormat="1" applyFont="1" applyFill="1" applyBorder="1" applyAlignment="1" applyProtection="1">
      <alignment horizontal="center"/>
    </xf>
    <xf numFmtId="4" fontId="6" fillId="8" borderId="1" xfId="1" applyNumberFormat="1" applyFont="1" applyFill="1" applyBorder="1" applyAlignment="1" applyProtection="1">
      <alignment horizontal="center"/>
    </xf>
    <xf numFmtId="4" fontId="6" fillId="8" borderId="0" xfId="1" applyNumberFormat="1" applyFont="1" applyFill="1" applyBorder="1" applyAlignment="1" applyProtection="1">
      <alignment horizontal="center"/>
    </xf>
    <xf numFmtId="4" fontId="8" fillId="8" borderId="2" xfId="1" applyNumberFormat="1" applyFont="1" applyFill="1" applyBorder="1" applyAlignment="1" applyProtection="1">
      <alignment horizontal="center"/>
    </xf>
    <xf numFmtId="4" fontId="9" fillId="8" borderId="0" xfId="1" applyNumberFormat="1" applyFont="1" applyFill="1" applyAlignment="1" applyProtection="1">
      <alignment horizontal="center"/>
      <protection locked="0"/>
    </xf>
    <xf numFmtId="4" fontId="9" fillId="8" borderId="0" xfId="1" applyNumberFormat="1" applyFont="1" applyFill="1" applyAlignment="1" applyProtection="1">
      <alignment horizontal="center"/>
    </xf>
    <xf numFmtId="4" fontId="6" fillId="8" borderId="0" xfId="1" applyNumberFormat="1" applyFont="1" applyFill="1" applyAlignment="1" applyProtection="1">
      <alignment horizontal="center"/>
    </xf>
    <xf numFmtId="4" fontId="9" fillId="8" borderId="2" xfId="1" applyNumberFormat="1" applyFont="1" applyFill="1" applyBorder="1" applyAlignment="1" applyProtection="1">
      <alignment horizontal="center"/>
      <protection locked="0"/>
    </xf>
    <xf numFmtId="4" fontId="0" fillId="8" borderId="0" xfId="1" applyNumberFormat="1" applyFont="1" applyFill="1" applyAlignment="1" applyProtection="1">
      <alignment horizontal="center"/>
      <protection locked="0"/>
    </xf>
    <xf numFmtId="4" fontId="6" fillId="8" borderId="0" xfId="1" applyNumberFormat="1" applyFont="1" applyFill="1" applyBorder="1" applyAlignment="1" applyProtection="1">
      <alignment horizontal="center"/>
      <protection locked="0"/>
    </xf>
    <xf numFmtId="4" fontId="10" fillId="8" borderId="0" xfId="1" applyNumberFormat="1" applyFont="1" applyFill="1" applyAlignment="1" applyProtection="1">
      <alignment horizontal="center"/>
      <protection locked="0"/>
    </xf>
    <xf numFmtId="4" fontId="6" fillId="8" borderId="0" xfId="1" applyNumberFormat="1" applyFont="1" applyFill="1" applyAlignment="1" applyProtection="1">
      <alignment horizontal="center"/>
      <protection locked="0"/>
    </xf>
    <xf numFmtId="4" fontId="3" fillId="8" borderId="2" xfId="1" applyNumberFormat="1" applyFont="1" applyFill="1" applyBorder="1" applyAlignment="1" applyProtection="1">
      <alignment horizontal="center"/>
      <protection locked="0"/>
    </xf>
    <xf numFmtId="4" fontId="8" fillId="8" borderId="2" xfId="1" applyNumberFormat="1" applyFont="1" applyFill="1" applyBorder="1" applyAlignment="1" applyProtection="1">
      <alignment horizontal="center"/>
      <protection locked="0"/>
    </xf>
    <xf numFmtId="0" fontId="3" fillId="0" borderId="0" xfId="0" applyFont="1" applyAlignment="1">
      <alignment horizontal="center" vertical="center" wrapText="1"/>
    </xf>
    <xf numFmtId="0" fontId="2" fillId="9" borderId="16"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9" borderId="15" xfId="0" applyFont="1" applyFill="1" applyBorder="1" applyAlignment="1">
      <alignment horizontal="center" vertical="center" wrapText="1"/>
    </xf>
    <xf numFmtId="0" fontId="2" fillId="9" borderId="17" xfId="0" applyFont="1" applyFill="1" applyBorder="1" applyAlignment="1">
      <alignment horizontal="center" vertical="center" wrapText="1"/>
    </xf>
    <xf numFmtId="166" fontId="1" fillId="8" borderId="3" xfId="1" applyNumberFormat="1" applyFont="1" applyFill="1" applyBorder="1"/>
    <xf numFmtId="166" fontId="3" fillId="8" borderId="3" xfId="1" applyNumberFormat="1" applyFont="1" applyFill="1" applyBorder="1"/>
    <xf numFmtId="166" fontId="0" fillId="8" borderId="3" xfId="1" applyNumberFormat="1" applyFont="1" applyFill="1" applyBorder="1"/>
    <xf numFmtId="164" fontId="2" fillId="9" borderId="16" xfId="0" applyNumberFormat="1" applyFont="1" applyFill="1" applyBorder="1" applyAlignment="1">
      <alignment horizontal="right" vertical="center" wrapText="1"/>
    </xf>
    <xf numFmtId="0" fontId="2" fillId="9" borderId="16" xfId="0" applyFont="1" applyFill="1" applyBorder="1" applyAlignment="1">
      <alignment horizontal="right" vertical="center" wrapText="1"/>
    </xf>
    <xf numFmtId="0" fontId="3" fillId="0" borderId="4" xfId="0" applyFont="1" applyBorder="1" applyAlignment="1">
      <alignment horizontal="left" indent="1"/>
    </xf>
    <xf numFmtId="0" fontId="3" fillId="0" borderId="0" xfId="0" applyFont="1" applyAlignment="1">
      <alignment horizontal="left" indent="1"/>
    </xf>
    <xf numFmtId="166" fontId="0" fillId="10" borderId="9" xfId="1" applyNumberFormat="1" applyFont="1" applyFill="1" applyBorder="1" applyAlignment="1">
      <alignment vertical="center"/>
    </xf>
    <xf numFmtId="166" fontId="0" fillId="10" borderId="9" xfId="1" applyNumberFormat="1" applyFont="1" applyFill="1" applyBorder="1" applyAlignment="1">
      <alignment vertical="center" wrapText="1"/>
    </xf>
    <xf numFmtId="166" fontId="3" fillId="6" borderId="10" xfId="0" applyNumberFormat="1" applyFont="1" applyFill="1" applyBorder="1" applyAlignment="1">
      <alignment vertical="center"/>
    </xf>
    <xf numFmtId="166" fontId="10" fillId="0" borderId="9" xfId="1" applyNumberFormat="1" applyFont="1" applyBorder="1" applyAlignment="1">
      <alignment vertical="center"/>
    </xf>
    <xf numFmtId="166" fontId="22" fillId="0" borderId="8" xfId="1" applyNumberFormat="1" applyFont="1" applyBorder="1" applyAlignment="1">
      <alignment vertical="center"/>
    </xf>
    <xf numFmtId="166" fontId="22" fillId="2" borderId="7" xfId="0" applyNumberFormat="1" applyFont="1" applyFill="1" applyBorder="1" applyAlignment="1">
      <alignment vertical="center"/>
    </xf>
    <xf numFmtId="0" fontId="2" fillId="0" borderId="0" xfId="0" applyFont="1" applyAlignment="1">
      <alignment horizontal="center" vertical="center"/>
    </xf>
    <xf numFmtId="171" fontId="0" fillId="0" borderId="9" xfId="1" applyNumberFormat="1" applyFont="1" applyBorder="1" applyAlignment="1">
      <alignment vertical="center"/>
    </xf>
    <xf numFmtId="0" fontId="3" fillId="3" borderId="10" xfId="0" applyFont="1" applyFill="1" applyBorder="1" applyAlignment="1">
      <alignment vertical="center"/>
    </xf>
    <xf numFmtId="166" fontId="3" fillId="3" borderId="10" xfId="1" applyNumberFormat="1" applyFont="1" applyFill="1" applyBorder="1" applyAlignment="1">
      <alignment vertical="center"/>
    </xf>
    <xf numFmtId="166" fontId="3" fillId="3" borderId="10" xfId="0" applyNumberFormat="1" applyFont="1" applyFill="1" applyBorder="1" applyAlignment="1">
      <alignment vertical="center"/>
    </xf>
    <xf numFmtId="166" fontId="3" fillId="8" borderId="0" xfId="1" applyNumberFormat="1" applyFont="1" applyFill="1" applyBorder="1" applyAlignment="1">
      <alignment vertical="center"/>
    </xf>
    <xf numFmtId="0" fontId="0" fillId="8" borderId="0" xfId="0" applyFill="1" applyAlignment="1">
      <alignment vertical="center"/>
    </xf>
    <xf numFmtId="0" fontId="3" fillId="8" borderId="0" xfId="0" applyFont="1" applyFill="1" applyAlignment="1">
      <alignment vertical="center"/>
    </xf>
    <xf numFmtId="10" fontId="0" fillId="0" borderId="0" xfId="9" applyNumberFormat="1" applyFont="1" applyAlignment="1">
      <alignment vertical="center"/>
    </xf>
    <xf numFmtId="0" fontId="3" fillId="0" borderId="0" xfId="0" applyFont="1" applyAlignment="1">
      <alignment vertical="center" wrapText="1"/>
    </xf>
    <xf numFmtId="14" fontId="7" fillId="0" borderId="0" xfId="0" applyNumberFormat="1" applyFont="1" applyAlignment="1">
      <alignment vertical="center" wrapText="1"/>
    </xf>
    <xf numFmtId="0" fontId="7" fillId="0" borderId="0" xfId="0" applyFont="1" applyAlignment="1">
      <alignment vertical="center" wrapText="1"/>
    </xf>
    <xf numFmtId="49" fontId="0" fillId="0" borderId="0" xfId="0" applyNumberFormat="1" applyAlignment="1" applyProtection="1">
      <alignment vertical="center" wrapText="1"/>
      <protection locked="0"/>
    </xf>
    <xf numFmtId="0" fontId="0" fillId="0" borderId="0" xfId="0" applyAlignment="1">
      <alignment horizontal="justify" vertical="center"/>
    </xf>
    <xf numFmtId="168" fontId="3" fillId="0" borderId="0" xfId="0" applyNumberFormat="1" applyFont="1" applyAlignment="1">
      <alignment vertical="center" wrapText="1"/>
    </xf>
    <xf numFmtId="14" fontId="0" fillId="0" borderId="0" xfId="0" applyNumberFormat="1" applyAlignment="1">
      <alignment vertical="center" wrapText="1"/>
    </xf>
    <xf numFmtId="167" fontId="3" fillId="0" borderId="0" xfId="0" applyNumberFormat="1" applyFont="1" applyAlignment="1">
      <alignment vertical="center" wrapText="1"/>
    </xf>
    <xf numFmtId="0" fontId="17" fillId="0" borderId="0" xfId="0" applyFont="1" applyAlignment="1" applyProtection="1">
      <alignment horizontal="left"/>
      <protection locked="0"/>
    </xf>
    <xf numFmtId="3" fontId="7" fillId="0" borderId="0" xfId="0" applyNumberFormat="1" applyFont="1" applyAlignment="1" applyProtection="1">
      <alignment horizontal="center"/>
      <protection locked="0"/>
    </xf>
    <xf numFmtId="3" fontId="7" fillId="0" borderId="0" xfId="0" applyNumberFormat="1" applyFont="1" applyProtection="1">
      <protection locked="0"/>
    </xf>
    <xf numFmtId="3" fontId="11" fillId="0" borderId="0" xfId="0" applyNumberFormat="1" applyFont="1" applyAlignment="1" applyProtection="1">
      <alignment horizontal="center"/>
      <protection locked="0"/>
    </xf>
    <xf numFmtId="0" fontId="7" fillId="0" borderId="0" xfId="0" applyFont="1" applyAlignment="1" applyProtection="1">
      <alignment horizontal="left"/>
      <protection locked="0"/>
    </xf>
    <xf numFmtId="3" fontId="8" fillId="0" borderId="0" xfId="0" applyNumberFormat="1" applyFont="1" applyAlignment="1">
      <alignment horizontal="center"/>
    </xf>
    <xf numFmtId="3" fontId="7" fillId="0" borderId="0" xfId="0" applyNumberFormat="1" applyFont="1" applyAlignment="1">
      <alignment horizontal="center"/>
    </xf>
    <xf numFmtId="0" fontId="2" fillId="0" borderId="0" xfId="0" applyFont="1" applyAlignment="1">
      <alignment horizontal="left"/>
    </xf>
    <xf numFmtId="3" fontId="16" fillId="0" borderId="0" xfId="0" applyNumberFormat="1" applyFont="1" applyAlignment="1">
      <alignment horizontal="center"/>
    </xf>
    <xf numFmtId="0" fontId="0" fillId="0" borderId="0" xfId="0" applyProtection="1">
      <protection locked="0"/>
    </xf>
    <xf numFmtId="0" fontId="3" fillId="8" borderId="2" xfId="0" applyFont="1" applyFill="1" applyBorder="1" applyAlignment="1">
      <alignment horizontal="left"/>
    </xf>
    <xf numFmtId="0" fontId="6" fillId="8" borderId="1" xfId="0" applyFont="1" applyFill="1" applyBorder="1" applyAlignment="1">
      <alignment horizontal="left" indent="2"/>
    </xf>
    <xf numFmtId="0" fontId="0" fillId="8" borderId="0" xfId="0" applyFill="1" applyAlignment="1">
      <alignment horizontal="left" indent="6"/>
    </xf>
    <xf numFmtId="0" fontId="6" fillId="8" borderId="0" xfId="0" applyFont="1" applyFill="1" applyAlignment="1">
      <alignment horizontal="left" indent="2"/>
    </xf>
    <xf numFmtId="0" fontId="0" fillId="8" borderId="0" xfId="0" applyFill="1" applyAlignment="1">
      <alignment horizontal="left"/>
    </xf>
    <xf numFmtId="0" fontId="9" fillId="8" borderId="0" xfId="0" applyFont="1" applyFill="1" applyAlignment="1">
      <alignment horizontal="left" indent="2"/>
    </xf>
    <xf numFmtId="0" fontId="9" fillId="2" borderId="0" xfId="0" applyFont="1" applyFill="1" applyAlignment="1">
      <alignment horizontal="left" indent="2"/>
    </xf>
    <xf numFmtId="0" fontId="9" fillId="8" borderId="2" xfId="0" applyFont="1" applyFill="1" applyBorder="1" applyAlignment="1">
      <alignment horizontal="left" indent="2"/>
    </xf>
    <xf numFmtId="0" fontId="0" fillId="0" borderId="0" xfId="0" applyAlignment="1" applyProtection="1">
      <alignment horizontal="left"/>
      <protection locked="0"/>
    </xf>
    <xf numFmtId="3" fontId="0" fillId="0" borderId="0" xfId="0" applyNumberFormat="1" applyAlignment="1" applyProtection="1">
      <alignment horizontal="center"/>
      <protection locked="0"/>
    </xf>
    <xf numFmtId="172" fontId="0" fillId="0" borderId="0" xfId="9" applyNumberFormat="1" applyFont="1" applyFill="1" applyAlignment="1" applyProtection="1">
      <alignment horizontal="center"/>
      <protection locked="0"/>
    </xf>
    <xf numFmtId="10" fontId="24" fillId="0" borderId="0" xfId="9" applyNumberFormat="1" applyFont="1" applyAlignment="1">
      <alignment horizontal="center" vertical="center" readingOrder="1"/>
    </xf>
    <xf numFmtId="4" fontId="7" fillId="0" borderId="0" xfId="1" applyNumberFormat="1" applyFont="1" applyFill="1" applyBorder="1" applyAlignment="1" applyProtection="1">
      <alignment horizontal="center"/>
      <protection locked="0"/>
    </xf>
    <xf numFmtId="4" fontId="25" fillId="0" borderId="0" xfId="1" applyNumberFormat="1" applyFont="1" applyFill="1" applyBorder="1" applyAlignment="1" applyProtection="1">
      <alignment horizontal="center"/>
    </xf>
    <xf numFmtId="4" fontId="25" fillId="2" borderId="0" xfId="1" applyNumberFormat="1" applyFont="1" applyFill="1" applyBorder="1" applyAlignment="1" applyProtection="1">
      <alignment horizontal="center"/>
      <protection locked="0"/>
    </xf>
    <xf numFmtId="4" fontId="25" fillId="0" borderId="2" xfId="1" applyNumberFormat="1" applyFont="1" applyFill="1" applyBorder="1" applyAlignment="1" applyProtection="1">
      <alignment horizontal="center"/>
      <protection locked="0"/>
    </xf>
    <xf numFmtId="4" fontId="7" fillId="3" borderId="0" xfId="1" applyNumberFormat="1" applyFont="1" applyFill="1" applyBorder="1" applyAlignment="1" applyProtection="1">
      <alignment horizontal="center"/>
      <protection locked="0"/>
    </xf>
    <xf numFmtId="0" fontId="0" fillId="8" borderId="0" xfId="0" applyFill="1"/>
    <xf numFmtId="0" fontId="3" fillId="8" borderId="0" xfId="0" applyFont="1" applyFill="1"/>
    <xf numFmtId="0" fontId="18" fillId="8" borderId="0" xfId="0" applyFont="1" applyFill="1"/>
    <xf numFmtId="165" fontId="0" fillId="8" borderId="0" xfId="0" applyNumberFormat="1" applyFill="1"/>
    <xf numFmtId="166" fontId="1" fillId="8" borderId="18" xfId="1" applyNumberFormat="1" applyFont="1" applyFill="1" applyBorder="1"/>
    <xf numFmtId="166" fontId="7" fillId="0" borderId="9" xfId="1" applyNumberFormat="1" applyFont="1" applyBorder="1" applyAlignment="1">
      <alignment vertical="center"/>
    </xf>
    <xf numFmtId="166" fontId="8" fillId="0" borderId="8" xfId="1" applyNumberFormat="1" applyFont="1" applyBorder="1" applyAlignment="1">
      <alignment vertical="center"/>
    </xf>
    <xf numFmtId="166" fontId="8" fillId="2" borderId="7" xfId="0" applyNumberFormat="1" applyFont="1" applyFill="1" applyBorder="1" applyAlignment="1">
      <alignment vertical="center"/>
    </xf>
    <xf numFmtId="170" fontId="0" fillId="11" borderId="0" xfId="0" applyNumberFormat="1" applyFill="1" applyAlignment="1">
      <alignment horizontal="center" vertical="center"/>
    </xf>
    <xf numFmtId="2" fontId="0" fillId="11" borderId="0" xfId="0" applyNumberFormat="1" applyFill="1" applyAlignment="1">
      <alignment horizontal="center" vertical="center"/>
    </xf>
    <xf numFmtId="170" fontId="7" fillId="11" borderId="0" xfId="0" applyNumberFormat="1" applyFont="1" applyFill="1" applyAlignment="1">
      <alignment horizontal="center" vertical="center"/>
    </xf>
    <xf numFmtId="49" fontId="7" fillId="0" borderId="0" xfId="0" applyNumberFormat="1" applyFont="1" applyAlignment="1" applyProtection="1">
      <alignment vertical="center" wrapText="1"/>
      <protection locked="0"/>
    </xf>
    <xf numFmtId="0" fontId="8" fillId="0" borderId="0" xfId="0" applyFont="1" applyAlignment="1">
      <alignment vertical="center" wrapText="1"/>
    </xf>
    <xf numFmtId="14" fontId="7"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0" fontId="3" fillId="0" borderId="19" xfId="0" applyFont="1" applyBorder="1" applyAlignment="1">
      <alignment horizontal="center" vertical="center" wrapText="1"/>
    </xf>
    <xf numFmtId="17" fontId="3" fillId="0" borderId="19" xfId="0" applyNumberFormat="1" applyFont="1" applyBorder="1" applyAlignment="1">
      <alignment horizontal="center" vertical="center" wrapText="1"/>
    </xf>
    <xf numFmtId="4" fontId="0" fillId="3" borderId="0" xfId="1" applyNumberFormat="1" applyFont="1" applyFill="1" applyAlignment="1" applyProtection="1">
      <alignment horizontal="center"/>
    </xf>
    <xf numFmtId="43" fontId="3" fillId="0" borderId="0" xfId="0" applyNumberFormat="1" applyFont="1" applyAlignment="1">
      <alignment vertical="center" wrapText="1"/>
    </xf>
    <xf numFmtId="173" fontId="7" fillId="11" borderId="0" xfId="1" applyNumberFormat="1" applyFont="1" applyFill="1" applyAlignment="1">
      <alignment vertical="center" wrapText="1"/>
    </xf>
    <xf numFmtId="49" fontId="0" fillId="0" borderId="0" xfId="1" applyNumberFormat="1" applyFont="1" applyAlignment="1">
      <alignment horizontal="center" vertical="center" wrapText="1"/>
    </xf>
    <xf numFmtId="166" fontId="0" fillId="8" borderId="9" xfId="1" applyNumberFormat="1" applyFont="1" applyFill="1" applyBorder="1" applyAlignment="1">
      <alignment vertical="center"/>
    </xf>
    <xf numFmtId="166" fontId="3" fillId="8" borderId="8" xfId="1" applyNumberFormat="1" applyFont="1" applyFill="1" applyBorder="1" applyAlignment="1">
      <alignment vertical="center"/>
    </xf>
    <xf numFmtId="171" fontId="7" fillId="0" borderId="9" xfId="1" applyNumberFormat="1" applyFont="1" applyBorder="1" applyAlignment="1">
      <alignment vertical="center"/>
    </xf>
    <xf numFmtId="0" fontId="3" fillId="0" borderId="3" xfId="0" applyFont="1" applyBorder="1" applyAlignment="1">
      <alignment horizontal="center" vertical="center"/>
    </xf>
    <xf numFmtId="43" fontId="7" fillId="3" borderId="0" xfId="1" applyFont="1" applyFill="1" applyAlignment="1">
      <alignment horizontal="center" vertical="center" wrapText="1"/>
    </xf>
    <xf numFmtId="43" fontId="7" fillId="3" borderId="0" xfId="1" applyFont="1" applyFill="1" applyAlignment="1">
      <alignment vertical="center" wrapText="1"/>
    </xf>
    <xf numFmtId="166" fontId="8" fillId="2" borderId="7" xfId="1" applyNumberFormat="1" applyFont="1" applyFill="1" applyBorder="1" applyAlignment="1">
      <alignment vertical="center"/>
    </xf>
    <xf numFmtId="166" fontId="7" fillId="8" borderId="9" xfId="1" applyNumberFormat="1" applyFont="1" applyFill="1" applyBorder="1" applyAlignment="1">
      <alignment vertical="center"/>
    </xf>
    <xf numFmtId="166" fontId="10" fillId="8" borderId="9" xfId="1" applyNumberFormat="1" applyFont="1" applyFill="1" applyBorder="1" applyAlignment="1">
      <alignment vertical="center"/>
    </xf>
    <xf numFmtId="0" fontId="26" fillId="0" borderId="3" xfId="0" applyFont="1" applyBorder="1"/>
    <xf numFmtId="0" fontId="26" fillId="0" borderId="0" xfId="0" applyFont="1"/>
    <xf numFmtId="0" fontId="27" fillId="12" borderId="0" xfId="0" applyFont="1" applyFill="1" applyAlignment="1">
      <alignment horizontal="justify" vertical="center"/>
    </xf>
    <xf numFmtId="0" fontId="7" fillId="0" borderId="0" xfId="0" applyFont="1" applyAlignment="1">
      <alignment horizontal="justify" vertical="center"/>
    </xf>
    <xf numFmtId="0" fontId="28" fillId="12" borderId="0" xfId="0" applyFont="1" applyFill="1" applyAlignment="1">
      <alignment vertical="center" wrapText="1"/>
    </xf>
    <xf numFmtId="0" fontId="27" fillId="12" borderId="0" xfId="0" applyFont="1" applyFill="1" applyAlignment="1">
      <alignment vertical="center" wrapText="1"/>
    </xf>
    <xf numFmtId="166" fontId="0" fillId="0" borderId="0" xfId="0" applyNumberFormat="1"/>
    <xf numFmtId="14" fontId="0" fillId="0" borderId="0" xfId="0" applyNumberFormat="1" applyAlignment="1">
      <alignment horizontal="center" vertical="center" wrapText="1"/>
    </xf>
    <xf numFmtId="4" fontId="7" fillId="11" borderId="0" xfId="1" applyNumberFormat="1" applyFont="1" applyFill="1" applyAlignment="1">
      <alignment vertical="center" wrapText="1"/>
    </xf>
    <xf numFmtId="49" fontId="7" fillId="0" borderId="0" xfId="1" applyNumberFormat="1" applyFont="1" applyAlignment="1">
      <alignment horizontal="center" vertical="center" wrapText="1"/>
    </xf>
    <xf numFmtId="49" fontId="7" fillId="0" borderId="0" xfId="1" applyNumberFormat="1" applyFont="1" applyFill="1" applyAlignment="1">
      <alignment horizontal="center" vertical="center" wrapText="1"/>
    </xf>
    <xf numFmtId="14" fontId="27" fillId="12" borderId="0" xfId="0" applyNumberFormat="1" applyFont="1" applyFill="1" applyAlignment="1">
      <alignment horizontal="center" vertical="center" wrapText="1"/>
    </xf>
    <xf numFmtId="4" fontId="7" fillId="3" borderId="0" xfId="1" applyNumberFormat="1" applyFont="1" applyFill="1" applyAlignment="1">
      <alignment horizontal="center" vertical="center" wrapText="1"/>
    </xf>
    <xf numFmtId="4" fontId="7" fillId="3" borderId="0" xfId="1" applyNumberFormat="1" applyFont="1" applyFill="1" applyAlignment="1">
      <alignment vertical="center" wrapText="1"/>
    </xf>
    <xf numFmtId="4" fontId="1" fillId="3" borderId="0" xfId="1" applyNumberFormat="1" applyFont="1" applyFill="1" applyAlignment="1">
      <alignment horizontal="center" vertical="center" wrapText="1"/>
    </xf>
    <xf numFmtId="4" fontId="10" fillId="3" borderId="0" xfId="1" applyNumberFormat="1" applyFont="1" applyFill="1" applyAlignment="1">
      <alignment horizontal="center" vertical="center" wrapText="1"/>
    </xf>
    <xf numFmtId="4" fontId="10" fillId="3" borderId="0" xfId="1" applyNumberFormat="1" applyFont="1" applyFill="1" applyAlignment="1">
      <alignment vertical="center" wrapText="1"/>
    </xf>
    <xf numFmtId="0" fontId="27" fillId="0" borderId="0" xfId="0" applyFont="1" applyAlignment="1">
      <alignment horizontal="justify" vertical="center"/>
    </xf>
    <xf numFmtId="4" fontId="0" fillId="3" borderId="0" xfId="1" applyNumberFormat="1" applyFont="1" applyFill="1" applyAlignment="1">
      <alignment horizontal="center" vertical="center" wrapText="1"/>
    </xf>
    <xf numFmtId="0" fontId="5" fillId="0" borderId="0" xfId="0" applyFont="1" applyAlignment="1" applyProtection="1">
      <alignment horizontal="left"/>
      <protection locked="0"/>
    </xf>
  </cellXfs>
  <cellStyles count="13">
    <cellStyle name="Normal" xfId="0" builtinId="0"/>
    <cellStyle name="Normal 2" xfId="3" xr:uid="{00000000-0005-0000-0000-000001000000}"/>
    <cellStyle name="Normal 4" xfId="4" xr:uid="{00000000-0005-0000-0000-000002000000}"/>
    <cellStyle name="Normal 5" xfId="5" xr:uid="{00000000-0005-0000-0000-000003000000}"/>
    <cellStyle name="Normal 7" xfId="6" xr:uid="{00000000-0005-0000-0000-000004000000}"/>
    <cellStyle name="Porcentagem" xfId="9" builtinId="5"/>
    <cellStyle name="Separador de milhares 2" xfId="7" xr:uid="{00000000-0005-0000-0000-000006000000}"/>
    <cellStyle name="Vírgula" xfId="1" builtinId="3"/>
    <cellStyle name="Vírgula 2" xfId="2" xr:uid="{00000000-0005-0000-0000-000008000000}"/>
    <cellStyle name="Vírgula 2 2" xfId="12" xr:uid="{00000000-0005-0000-0000-000009000000}"/>
    <cellStyle name="Vírgula 2 3" xfId="11" xr:uid="{00000000-0005-0000-0000-00000A000000}"/>
    <cellStyle name="Vírgula 3" xfId="10" xr:uid="{00000000-0005-0000-0000-00000B000000}"/>
    <cellStyle name="Vírgula 4 4" xfId="8" xr:uid="{00000000-0005-0000-0000-00000C000000}"/>
  </cellStyles>
  <dxfs count="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2" formatCode="0.00"/>
      <fill>
        <patternFill patternType="solid">
          <fgColor indexed="64"/>
          <bgColor theme="7" tint="0.59999389629810485"/>
        </patternFill>
      </fill>
      <alignment horizontal="center" vertical="center" textRotation="0" wrapText="0" indent="0" justifyLastLine="0" shrinkToFit="0" readingOrder="0"/>
    </dxf>
    <dxf>
      <numFmt numFmtId="2" formatCode="0.00"/>
      <fill>
        <patternFill patternType="solid">
          <fgColor indexed="64"/>
          <bgColor theme="7"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justify"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_-* #,##0_-;\-* #,##0_-;_-* &quot;-&quot;??_-;_-@_-"/>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3" formatCode="#,##0.00_ ;\-#,##0.00\ "/>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5" formatCode="_-* #,##0.00_-;\-* #,##0.00_-;_-* &quot;-&quot;??_-;_-@_-"/>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indexed="65"/>
        </patternFill>
      </fill>
      <alignment horizontal="general" vertical="center" textRotation="0" wrapText="1" indent="0" justifyLastLine="0" shrinkToFit="0" readingOrder="0"/>
    </dxf>
    <dxf>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ill>
        <patternFill patternType="none">
          <fgColor rgb="FF000000"/>
          <bgColor auto="1"/>
        </patternFill>
      </fill>
    </dxf>
    <dxf>
      <font>
        <b/>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theme="0" tint="-0.499984740745262"/>
        </left>
        <right style="medium">
          <color theme="0" tint="-0.499984740745262"/>
        </right>
        <top/>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justify"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5" formatCode="_-* #,##0.00_-;\-* #,##0.00_-;_-* &quot;-&quot;??_-;_-@_-"/>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59999389629810485"/>
        </patternFill>
      </fill>
      <alignment horizontal="general" vertical="center" textRotation="0" wrapText="1" indent="0" justifyLastLine="0" shrinkToFit="0" readingOrder="0"/>
    </dxf>
    <dxf>
      <font>
        <strike val="0"/>
        <outline val="0"/>
        <shadow val="0"/>
        <u val="none"/>
        <vertAlign val="baseline"/>
        <sz val="11"/>
        <color theme="1"/>
        <name val="Calibri"/>
        <scheme val="minor"/>
      </font>
      <numFmt numFmtId="35" formatCode="_-* #,##0.00_-;\-* #,##0.00_-;_-* &quot;-&quot;??_-;_-@_-"/>
      <fill>
        <patternFill patternType="solid">
          <fgColor indexed="64"/>
          <bgColor theme="7" tint="0.59999389629810485"/>
        </patternFill>
      </fill>
      <alignment horizontal="general" vertical="center" textRotation="0" wrapText="1" indent="0" justifyLastLine="0" shrinkToFit="0" readingOrder="0"/>
    </dxf>
    <dxf>
      <font>
        <strike val="0"/>
        <outline val="0"/>
        <shadow val="0"/>
        <u val="none"/>
        <vertAlign val="baseline"/>
        <sz val="11"/>
        <color theme="1"/>
        <name val="Calibri"/>
        <scheme val="minor"/>
      </font>
      <numFmt numFmtId="167" formatCode="_-[$R$-416]* #,##0_-;\-[$R$-416]* #,##0_-;_-[$R$-416]* &quot;-&quot;_-;_-@_-"/>
      <fill>
        <patternFill patternType="solid">
          <fgColor indexed="64"/>
          <bgColor theme="7" tint="0.3999755851924192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FF0000"/>
        <name val="Calibri"/>
        <family val="2"/>
        <scheme val="minor"/>
      </font>
      <numFmt numFmtId="19"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theme="0" tint="-0.499984740745262"/>
        </left>
        <right style="medium">
          <color theme="0" tint="-0.49998474074526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62864</xdr:colOff>
      <xdr:row>2</xdr:row>
      <xdr:rowOff>81629</xdr:rowOff>
    </xdr:from>
    <xdr:ext cx="2013585" cy="424925"/>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0000000-0008-0000-0600-000002000000}"/>
                </a:ext>
              </a:extLst>
            </xdr:cNvPr>
            <xdr:cNvSpPr txBox="1"/>
          </xdr:nvSpPr>
          <xdr:spPr>
            <a:xfrm>
              <a:off x="62864" y="1024604"/>
              <a:ext cx="2013585" cy="424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Total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Horas</m:t>
                        </m:r>
                        <m:r>
                          <a:rPr lang="pt-BR" sz="1100" b="0" i="0">
                            <a:latin typeface="Cambria Math"/>
                          </a:rPr>
                          <m:t> </m:t>
                        </m:r>
                        <m:r>
                          <m:rPr>
                            <m:sty m:val="p"/>
                          </m:rPr>
                          <a:rPr lang="pt-BR" sz="1100" b="0" i="0">
                            <a:latin typeface="Cambria Math"/>
                          </a:rPr>
                          <m:t>Faturadas</m:t>
                        </m:r>
                      </m:num>
                      <m:den>
                        <m:r>
                          <m:rPr>
                            <m:sty m:val="p"/>
                          </m:rPr>
                          <a:rPr lang="pt-BR" sz="1100" b="0" i="0">
                            <a:latin typeface="Cambria Math"/>
                          </a:rPr>
                          <m:t>Total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Horas</m:t>
                        </m:r>
                        <m:r>
                          <a:rPr lang="pt-BR" sz="1100" b="0" i="0">
                            <a:latin typeface="Cambria Math"/>
                          </a:rPr>
                          <m:t> </m:t>
                        </m:r>
                        <m:r>
                          <m:rPr>
                            <m:sty m:val="p"/>
                          </m:rPr>
                          <a:rPr lang="pt-BR" sz="1100" b="0" i="0">
                            <a:latin typeface="Cambria Math"/>
                          </a:rPr>
                          <m:t>Trabalhadas</m:t>
                        </m:r>
                      </m:den>
                    </m:f>
                  </m:oMath>
                </m:oMathPara>
              </a14:m>
              <a:endParaRPr lang="pt-BR" sz="1100" i="0">
                <a:latin typeface="+mn-lt"/>
              </a:endParaRPr>
            </a:p>
          </xdr:txBody>
        </xdr:sp>
      </mc:Choice>
      <mc:Fallback xmlns="">
        <xdr:sp macro="" textlink="">
          <xdr:nvSpPr>
            <xdr:cNvPr id="2" name="CaixaDeTexto 1"/>
            <xdr:cNvSpPr txBox="1"/>
          </xdr:nvSpPr>
          <xdr:spPr>
            <a:xfrm>
              <a:off x="62864" y="1024604"/>
              <a:ext cx="2013585" cy="424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i="0">
                  <a:latin typeface="+mn-lt"/>
                </a:rPr>
                <a:t>(</a:t>
              </a:r>
              <a:r>
                <a:rPr lang="pt-BR" sz="1100" b="0" i="0">
                  <a:latin typeface="+mn-lt"/>
                </a:rPr>
                <a:t>Total de Horas Faturadas)/(Total de Horas Trabalhadas)</a:t>
              </a:r>
              <a:endParaRPr lang="pt-BR" sz="1100" i="0">
                <a:latin typeface="+mn-lt"/>
              </a:endParaRPr>
            </a:p>
          </xdr:txBody>
        </xdr:sp>
      </mc:Fallback>
    </mc:AlternateContent>
    <xdr:clientData/>
  </xdr:oneCellAnchor>
  <xdr:oneCellAnchor>
    <xdr:from>
      <xdr:col>0</xdr:col>
      <xdr:colOff>91439</xdr:colOff>
      <xdr:row>3</xdr:row>
      <xdr:rowOff>100679</xdr:rowOff>
    </xdr:from>
    <xdr:ext cx="2013585" cy="413768"/>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00000000-0008-0000-0600-000003000000}"/>
                </a:ext>
              </a:extLst>
            </xdr:cNvPr>
            <xdr:cNvSpPr txBox="1"/>
          </xdr:nvSpPr>
          <xdr:spPr>
            <a:xfrm>
              <a:off x="91439" y="1652901"/>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Faturas</m:t>
                        </m:r>
                        <m:r>
                          <a:rPr lang="pt-BR" sz="1100" b="0" i="0">
                            <a:latin typeface="Cambria Math"/>
                          </a:rPr>
                          <m:t> </m:t>
                        </m:r>
                        <m:r>
                          <m:rPr>
                            <m:sty m:val="p"/>
                          </m:rPr>
                          <a:rPr lang="pt-BR" sz="1100" b="0" i="0">
                            <a:latin typeface="Cambria Math"/>
                          </a:rPr>
                          <m:t>a</m:t>
                        </m:r>
                        <m:r>
                          <a:rPr lang="pt-BR" sz="1100" b="0" i="0">
                            <a:latin typeface="Cambria Math"/>
                          </a:rPr>
                          <m:t> </m:t>
                        </m:r>
                        <m:r>
                          <m:rPr>
                            <m:sty m:val="p"/>
                          </m:rPr>
                          <a:rPr lang="pt-BR" sz="1100" b="0" i="0">
                            <a:latin typeface="Cambria Math"/>
                          </a:rPr>
                          <m:t>Receber</m:t>
                        </m:r>
                        <m:r>
                          <a:rPr lang="pt-BR" sz="1100" b="0" i="0">
                            <a:latin typeface="Cambria Math"/>
                          </a:rPr>
                          <m:t> </m:t>
                        </m:r>
                        <m:r>
                          <m:rPr>
                            <m:sty m:val="p"/>
                          </m:rPr>
                          <a:rPr lang="pt-BR" sz="1100" b="0" i="0">
                            <a:latin typeface="Cambria Math"/>
                          </a:rPr>
                          <m:t>no</m:t>
                        </m:r>
                        <m:r>
                          <a:rPr lang="pt-BR" sz="1100" b="0" i="0">
                            <a:latin typeface="Cambria Math"/>
                          </a:rPr>
                          <m:t> </m:t>
                        </m:r>
                        <m:r>
                          <m:rPr>
                            <m:sty m:val="p"/>
                          </m:rPr>
                          <a:rPr lang="pt-BR" sz="1100" b="0" i="0">
                            <a:latin typeface="Cambria Math"/>
                          </a:rPr>
                          <m:t>Ano</m:t>
                        </m:r>
                      </m:num>
                      <m:den>
                        <m:r>
                          <m:rPr>
                            <m:sty m:val="p"/>
                          </m:rPr>
                          <a:rPr lang="pt-BR" sz="1100" b="0" i="0">
                            <a:latin typeface="Cambria Math"/>
                          </a:rPr>
                          <m:t>Faturamento</m:t>
                        </m:r>
                        <m:r>
                          <a:rPr lang="pt-BR" sz="1100" b="0" i="0">
                            <a:latin typeface="Cambria Math"/>
                          </a:rPr>
                          <m:t> </m:t>
                        </m:r>
                        <m:r>
                          <m:rPr>
                            <m:sty m:val="p"/>
                          </m:rPr>
                          <a:rPr lang="pt-BR" sz="1100" b="0" i="0">
                            <a:latin typeface="Cambria Math"/>
                          </a:rPr>
                          <m:t>do</m:t>
                        </m:r>
                        <m:r>
                          <a:rPr lang="pt-BR" sz="1100" b="0" i="0">
                            <a:latin typeface="Cambria Math"/>
                          </a:rPr>
                          <m:t> </m:t>
                        </m:r>
                        <m:r>
                          <m:rPr>
                            <m:sty m:val="p"/>
                          </m:rPr>
                          <a:rPr lang="pt-BR" sz="1100" b="0" i="0">
                            <a:latin typeface="Cambria Math"/>
                          </a:rPr>
                          <m:t>Ano</m:t>
                        </m:r>
                      </m:den>
                    </m:f>
                  </m:oMath>
                </m:oMathPara>
              </a14:m>
              <a:endParaRPr lang="pt-BR" sz="1100" i="0">
                <a:latin typeface="+mn-lt"/>
              </a:endParaRPr>
            </a:p>
          </xdr:txBody>
        </xdr:sp>
      </mc:Choice>
      <mc:Fallback xmlns="">
        <xdr:sp macro="" textlink="">
          <xdr:nvSpPr>
            <xdr:cNvPr id="3" name="CaixaDeTexto 2">
              <a:extLst>
                <a:ext uri="{FF2B5EF4-FFF2-40B4-BE49-F238E27FC236}">
                  <a16:creationId xmlns:a16="http://schemas.microsoft.com/office/drawing/2014/main" id="{00000000-0008-0000-0600-000003000000}"/>
                </a:ext>
              </a:extLst>
            </xdr:cNvPr>
            <xdr:cNvSpPr txBox="1"/>
          </xdr:nvSpPr>
          <xdr:spPr>
            <a:xfrm>
              <a:off x="91439" y="1652901"/>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pt-BR" sz="1100" i="0">
                  <a:latin typeface="Cambria Math" panose="02040503050406030204" pitchFamily="18" charset="0"/>
                </a:rPr>
                <a:t>(</a:t>
              </a:r>
              <a:r>
                <a:rPr lang="pt-BR" sz="1100" b="0" i="0">
                  <a:latin typeface="Cambria Math"/>
                </a:rPr>
                <a:t>Faturas a Receber no Ano</a:t>
              </a:r>
              <a:r>
                <a:rPr lang="pt-BR" sz="1100" b="0" i="0">
                  <a:latin typeface="Cambria Math" panose="02040503050406030204" pitchFamily="18" charset="0"/>
                </a:rPr>
                <a:t>)/(</a:t>
              </a:r>
              <a:r>
                <a:rPr lang="pt-BR" sz="1100" b="0" i="0">
                  <a:latin typeface="Cambria Math"/>
                </a:rPr>
                <a:t>Faturamento do Ano</a:t>
              </a:r>
              <a:r>
                <a:rPr lang="pt-BR" sz="1100" b="0" i="0">
                  <a:latin typeface="Cambria Math" panose="02040503050406030204" pitchFamily="18" charset="0"/>
                </a:rPr>
                <a:t>)</a:t>
              </a:r>
              <a:endParaRPr lang="pt-BR" sz="1100" i="0">
                <a:latin typeface="+mn-lt"/>
              </a:endParaRPr>
            </a:p>
          </xdr:txBody>
        </xdr:sp>
      </mc:Fallback>
    </mc:AlternateContent>
    <xdr:clientData/>
  </xdr:oneCellAnchor>
  <xdr:oneCellAnchor>
    <xdr:from>
      <xdr:col>0</xdr:col>
      <xdr:colOff>81914</xdr:colOff>
      <xdr:row>4</xdr:row>
      <xdr:rowOff>81629</xdr:rowOff>
    </xdr:from>
    <xdr:ext cx="2013585" cy="413768"/>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81914" y="224380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Ativo</m:t>
                        </m:r>
                        <m:r>
                          <a:rPr lang="pt-BR" sz="1100" b="0" i="0">
                            <a:latin typeface="Cambria Math"/>
                          </a:rPr>
                          <m:t> </m:t>
                        </m:r>
                        <m:r>
                          <m:rPr>
                            <m:sty m:val="p"/>
                          </m:rPr>
                          <a:rPr lang="pt-BR" sz="1100" b="0" i="0">
                            <a:latin typeface="Cambria Math"/>
                          </a:rPr>
                          <m:t>Circulante</m:t>
                        </m:r>
                      </m:num>
                      <m:den>
                        <m:r>
                          <m:rPr>
                            <m:sty m:val="p"/>
                          </m:rPr>
                          <a:rPr lang="pt-BR" sz="1100" b="0" i="0">
                            <a:latin typeface="Cambria Math"/>
                          </a:rPr>
                          <m:t>Passivo</m:t>
                        </m:r>
                        <m:r>
                          <a:rPr lang="pt-BR" sz="1100" b="0" i="0">
                            <a:latin typeface="Cambria Math"/>
                          </a:rPr>
                          <m:t> </m:t>
                        </m:r>
                        <m:r>
                          <m:rPr>
                            <m:sty m:val="p"/>
                          </m:rPr>
                          <a:rPr lang="pt-BR" sz="1100" b="0" i="0">
                            <a:latin typeface="Cambria Math"/>
                          </a:rPr>
                          <m:t>Circulante</m:t>
                        </m:r>
                      </m:den>
                    </m:f>
                  </m:oMath>
                </m:oMathPara>
              </a14:m>
              <a:endParaRPr lang="pt-BR" sz="1100" i="0">
                <a:latin typeface="+mn-lt"/>
              </a:endParaRPr>
            </a:p>
          </xdr:txBody>
        </xdr:sp>
      </mc:Choice>
      <mc:Fallback xmlns="">
        <xdr:sp macro="" textlink="">
          <xdr:nvSpPr>
            <xdr:cNvPr id="4" name="CaixaDeTexto 3"/>
            <xdr:cNvSpPr txBox="1"/>
          </xdr:nvSpPr>
          <xdr:spPr>
            <a:xfrm>
              <a:off x="81914" y="2243804"/>
              <a:ext cx="201358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i="0">
                  <a:latin typeface="+mn-lt"/>
                </a:rPr>
                <a:t>(</a:t>
              </a:r>
              <a:r>
                <a:rPr lang="pt-BR" sz="1100" b="0" i="0">
                  <a:latin typeface="Cambria Math"/>
                </a:rPr>
                <a:t>Ativo Circulante</a:t>
              </a:r>
              <a:r>
                <a:rPr lang="pt-BR" sz="1100" b="0" i="0">
                  <a:latin typeface="+mn-lt"/>
                </a:rPr>
                <a:t>)/(</a:t>
              </a:r>
              <a:r>
                <a:rPr lang="pt-BR" sz="1100" b="0" i="0">
                  <a:latin typeface="Cambria Math"/>
                </a:rPr>
                <a:t>Passivo Circulante</a:t>
              </a:r>
              <a:r>
                <a:rPr lang="pt-BR" sz="1100" b="0" i="0">
                  <a:latin typeface="+mn-lt"/>
                </a:rPr>
                <a:t>)</a:t>
              </a:r>
              <a:endParaRPr lang="pt-BR" sz="1100" i="0">
                <a:latin typeface="+mn-lt"/>
              </a:endParaRPr>
            </a:p>
          </xdr:txBody>
        </xdr:sp>
      </mc:Fallback>
    </mc:AlternateContent>
    <xdr:clientData/>
  </xdr:oneCellAnchor>
  <xdr:oneCellAnchor>
    <xdr:from>
      <xdr:col>0</xdr:col>
      <xdr:colOff>152400</xdr:colOff>
      <xdr:row>5</xdr:row>
      <xdr:rowOff>95250</xdr:rowOff>
    </xdr:from>
    <xdr:ext cx="1905000" cy="413831"/>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00000000-0008-0000-0600-000006000000}"/>
                </a:ext>
              </a:extLst>
            </xdr:cNvPr>
            <xdr:cNvSpPr txBox="1"/>
          </xdr:nvSpPr>
          <xdr:spPr>
            <a:xfrm>
              <a:off x="152400" y="2867025"/>
              <a:ext cx="1905000"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r>
                          <m:rPr>
                            <m:sty m:val="p"/>
                          </m:rPr>
                          <a:rPr lang="pt-BR" sz="1100" b="0" i="0">
                            <a:latin typeface="Cambria Math"/>
                          </a:rPr>
                          <m:t>Saldo</m:t>
                        </m:r>
                        <m:r>
                          <a:rPr lang="pt-BR" sz="1100" b="0" i="0">
                            <a:latin typeface="Cambria Math"/>
                          </a:rPr>
                          <m:t> </m:t>
                        </m:r>
                        <m:r>
                          <m:rPr>
                            <m:sty m:val="p"/>
                          </m:rPr>
                          <a:rPr lang="pt-BR" sz="1100" b="0" i="0">
                            <a:latin typeface="Cambria Math"/>
                          </a:rPr>
                          <m:t>Final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Caixa</m:t>
                        </m:r>
                      </m:num>
                      <m:den>
                        <m:r>
                          <m:rPr>
                            <m:sty m:val="p"/>
                          </m:rPr>
                          <a:rPr lang="pt-BR" sz="1100" b="0" i="0">
                            <a:latin typeface="Cambria Math"/>
                          </a:rPr>
                          <m:t>Saldo</m:t>
                        </m:r>
                        <m:r>
                          <a:rPr lang="pt-BR" sz="1100" b="0" i="0">
                            <a:latin typeface="Cambria Math"/>
                          </a:rPr>
                          <m:t> </m:t>
                        </m:r>
                        <m:r>
                          <m:rPr>
                            <m:sty m:val="p"/>
                          </m:rPr>
                          <a:rPr lang="pt-BR" sz="1100" b="0" i="0">
                            <a:latin typeface="Cambria Math"/>
                          </a:rPr>
                          <m:t>Inicial</m:t>
                        </m:r>
                        <m:r>
                          <a:rPr lang="pt-BR" sz="1100" b="0" i="0">
                            <a:latin typeface="Cambria Math"/>
                          </a:rPr>
                          <m:t> </m:t>
                        </m:r>
                        <m:r>
                          <m:rPr>
                            <m:sty m:val="p"/>
                          </m:rPr>
                          <a:rPr lang="pt-BR" sz="1100" b="0" i="0">
                            <a:latin typeface="Cambria Math"/>
                          </a:rPr>
                          <m:t>de</m:t>
                        </m:r>
                        <m:r>
                          <a:rPr lang="pt-BR" sz="1100" b="0" i="0">
                            <a:latin typeface="Cambria Math"/>
                          </a:rPr>
                          <m:t> </m:t>
                        </m:r>
                        <m:r>
                          <m:rPr>
                            <m:sty m:val="p"/>
                          </m:rPr>
                          <a:rPr lang="pt-BR" sz="1100" b="0" i="0">
                            <a:latin typeface="Cambria Math"/>
                          </a:rPr>
                          <m:t>Caixa</m:t>
                        </m:r>
                      </m:den>
                    </m:f>
                    <m:r>
                      <a:rPr lang="pt-BR" sz="1100" b="0" i="0">
                        <a:latin typeface="Cambria Math"/>
                      </a:rPr>
                      <m:t>−1</m:t>
                    </m:r>
                  </m:oMath>
                </m:oMathPara>
              </a14:m>
              <a:endParaRPr lang="pt-BR" sz="1100" i="0">
                <a:latin typeface="+mn-lt"/>
              </a:endParaRPr>
            </a:p>
          </xdr:txBody>
        </xdr:sp>
      </mc:Choice>
      <mc:Fallback xmlns="">
        <xdr:sp macro="" textlink="">
          <xdr:nvSpPr>
            <xdr:cNvPr id="6" name="CaixaDeTexto 5"/>
            <xdr:cNvSpPr txBox="1"/>
          </xdr:nvSpPr>
          <xdr:spPr>
            <a:xfrm>
              <a:off x="152400" y="2867025"/>
              <a:ext cx="1905000"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i="0">
                  <a:latin typeface="+mn-lt"/>
                </a:rPr>
                <a:t>(</a:t>
              </a:r>
              <a:r>
                <a:rPr lang="pt-BR" sz="1100" b="0" i="0">
                  <a:latin typeface="+mn-lt"/>
                </a:rPr>
                <a:t>Saldo Final de Caixa)/(Saldo Inicial de Caixa)−1</a:t>
              </a:r>
              <a:endParaRPr lang="pt-BR" sz="1100" i="0">
                <a:latin typeface="+mn-lt"/>
              </a:endParaRPr>
            </a:p>
          </xdr:txBody>
        </xdr:sp>
      </mc:Fallback>
    </mc:AlternateContent>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49E5B9-F133-4084-A4C4-C641110A34F6}" name="Tabela12" displayName="Tabela12" ref="A2:AI20" totalsRowShown="0" headerRowDxfId="89" dataDxfId="88">
  <autoFilter ref="A2:AI20" xr:uid="{00000000-0009-0000-0100-000003000000}"/>
  <sortState xmlns:xlrd2="http://schemas.microsoft.com/office/spreadsheetml/2017/richdata2" ref="A3:AI20">
    <sortCondition ref="B3:B20"/>
    <sortCondition ref="C3:C20"/>
  </sortState>
  <tableColumns count="35">
    <tableColumn id="1" xr3:uid="{B287FBDA-1FE4-471B-9A12-B933E54DB132}" name="PRODUTO" dataDxfId="87"/>
    <tableColumn id="2" xr3:uid="{9A34EC70-2E33-4C9A-A845-0C873E59AC75}" name="INÍCIO" dataDxfId="86"/>
    <tableColumn id="3" xr3:uid="{42AABB3E-3461-4177-91B6-9279122042D8}" name="TÉRMINO" dataDxfId="85"/>
    <tableColumn id="35" xr3:uid="{3AE50A76-5B43-44C9-BBDC-76859756C6F6}" name="DIRETORIA" dataDxfId="84"/>
    <tableColumn id="10" xr3:uid="{4AA3CD2C-9AC6-48C0-A174-B9D790A25DAA}" name="GESTOR DA DEMANDA" dataDxfId="83"/>
    <tableColumn id="9" xr3:uid="{D1D9B4B2-4946-4C60-A0ED-C984B7CB6B63}" name="Valor 2023" dataDxfId="82" dataCellStyle="Vírgula"/>
    <tableColumn id="21" xr3:uid="{7727BC51-33FC-4725-8991-2FF80A300B69}" name="jan/23" dataDxfId="81" dataCellStyle="Vírgula"/>
    <tableColumn id="20" xr3:uid="{02F8123B-B8D3-4A2D-A9D8-7AA5B0AABD27}" name="fev/23" dataDxfId="80" dataCellStyle="Vírgula"/>
    <tableColumn id="19" xr3:uid="{AD11D70F-C64C-44CF-A465-5E1EEF10017F}" name="mar/23" dataDxfId="79" dataCellStyle="Vírgula"/>
    <tableColumn id="18" xr3:uid="{37BB0E74-4DE1-47B2-BBDF-8FFD83E90FB5}" name="abr/23" dataDxfId="78" dataCellStyle="Vírgula"/>
    <tableColumn id="17" xr3:uid="{17D06A22-8DFC-4C11-9996-2C5256DB6944}" name="mai/23" dataDxfId="77" dataCellStyle="Vírgula"/>
    <tableColumn id="16" xr3:uid="{6CC2F812-63A2-48B5-8BD2-E6432F2B2CB4}" name="jun/23" dataDxfId="76" dataCellStyle="Vírgula"/>
    <tableColumn id="15" xr3:uid="{DADBCFEC-0D6E-4946-9560-A1506840A313}" name="jul/23" dataDxfId="75" dataCellStyle="Vírgula"/>
    <tableColumn id="14" xr3:uid="{8206D439-8A8E-409C-93CF-DBF14B45BF8C}" name="ago/23" dataDxfId="74" dataCellStyle="Vírgula"/>
    <tableColumn id="13" xr3:uid="{CAD2B4AF-0DE5-4142-85E3-B10024366A6E}" name="set/23" dataDxfId="73" dataCellStyle="Vírgula"/>
    <tableColumn id="12" xr3:uid="{8C6583D6-69BB-4E32-86A5-F330492E565F}" name="out/23" dataDxfId="72" dataCellStyle="Vírgula"/>
    <tableColumn id="11" xr3:uid="{760667B2-E1E5-4422-970F-953AA32576AF}" name="nov/23" dataDxfId="71" dataCellStyle="Vírgula"/>
    <tableColumn id="34" xr3:uid="{C57DB30B-F529-452B-A00B-F60CF3A71D54}" name="dez/23" dataDxfId="70" dataCellStyle="Vírgula"/>
    <tableColumn id="33" xr3:uid="{878DA45C-FE66-4985-B0A0-0F0CD788D1B6}" name="Valor 2024" dataDxfId="69" dataCellStyle="Vírgula"/>
    <tableColumn id="32" xr3:uid="{444A0E8A-A31C-4ACA-AB03-C78030261662}" name="jan/24" dataDxfId="68" dataCellStyle="Vírgula"/>
    <tableColumn id="31" xr3:uid="{83D3F2AB-4BB5-4B05-AB4E-82590B125471}" name="fev/24" dataDxfId="67" dataCellStyle="Vírgula"/>
    <tableColumn id="30" xr3:uid="{2F963678-86BF-4537-B006-CDBC2070A501}" name="mar/24" dataDxfId="66" dataCellStyle="Vírgula"/>
    <tableColumn id="29" xr3:uid="{08B7FB88-F919-43B3-9F10-97B5BC4AB481}" name="abr/24" dataDxfId="65" dataCellStyle="Vírgula"/>
    <tableColumn id="28" xr3:uid="{DED2ECE9-B285-46A9-AB8A-C45AA8E8920B}" name="mai/24" dataDxfId="64" dataCellStyle="Vírgula"/>
    <tableColumn id="27" xr3:uid="{5942AE30-DA0A-48E4-A32A-32491096018D}" name="jun/24" dataDxfId="63" dataCellStyle="Vírgula"/>
    <tableColumn id="26" xr3:uid="{416B8CE5-C7A1-4488-9AFC-806789EA4AB3}" name="jul/24" dataDxfId="62" dataCellStyle="Vírgula"/>
    <tableColumn id="25" xr3:uid="{033E0428-9263-4A4A-838B-04EF63891AC4}" name="ago/24" dataDxfId="61" dataCellStyle="Vírgula"/>
    <tableColumn id="24" xr3:uid="{01477BD5-D9B9-4D8C-9DBA-16EB55FDFAA8}" name="set/24" dataDxfId="60" dataCellStyle="Vírgula"/>
    <tableColumn id="23" xr3:uid="{F1DF28FE-676D-4453-BA1E-8D62CE223E8F}" name="out/24" dataDxfId="59" dataCellStyle="Vírgula"/>
    <tableColumn id="4" xr3:uid="{14EF3326-BD33-4FBF-9C85-6A05178A1AB5}" name="nov/24" dataDxfId="58" dataCellStyle="Vírgula"/>
    <tableColumn id="22" xr3:uid="{F9EFB6D0-0AB3-48E2-9820-8C2A552F65D9}" name="dez/24" dataDxfId="57" dataCellStyle="Vírgula"/>
    <tableColumn id="5" xr3:uid="{94C8E969-7102-4332-A85E-DF66DD1EFB8E}" name="DESCRIÇÃO" dataDxfId="56"/>
    <tableColumn id="6" xr3:uid="{B99D10F9-C122-4585-A95E-A2AD92FDD998}" name="BENEFÍCIOS" dataDxfId="55"/>
    <tableColumn id="7" xr3:uid="{08819E3D-4E87-4ABD-BA9B-01E7AE04531D}" name="OBJETIVO ESTRATÉGICO RELACIONADO" dataDxfId="54"/>
    <tableColumn id="8" xr3:uid="{D7A809E2-C0A1-446B-8884-1BB469E2866D}" name="META ESTRATÉGICA RELACIONADA" dataDxfId="53"/>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DC75BD7-1794-4421-A7A8-CEC7157335F7}" name="Tabela135" displayName="Tabela135" ref="A2:AI17" totalsRowShown="0" headerRowDxfId="52" dataDxfId="51">
  <autoFilter ref="A2:AI17" xr:uid="{00000000-0009-0000-0100-000002000000}"/>
  <tableColumns count="35">
    <tableColumn id="1" xr3:uid="{83ADE995-5F17-4A0E-A806-6810D5674F9A}" name="INVESTIMENTO" dataDxfId="50"/>
    <tableColumn id="2" xr3:uid="{71791426-70D8-4A81-A936-18606D0AF985}" name="INÍCIO" dataDxfId="49"/>
    <tableColumn id="3" xr3:uid="{D224BE57-B054-40C5-82F6-12970FA998D8}" name="TÉRMINO" dataDxfId="48"/>
    <tableColumn id="9" xr3:uid="{0828956C-E671-4620-B8CE-3DF753D79DB5}" name="DIRETORIA" dataDxfId="47"/>
    <tableColumn id="4" xr3:uid="{58C041B5-C959-41F2-8FD3-EB8FBD6749FF}" name="GESTOR DA DEMANDA" dataDxfId="46"/>
    <tableColumn id="22" xr3:uid="{4D0A2BC5-342D-41AC-BAF2-88E3771DC498}" name="Valor 2023" dataDxfId="45" dataCellStyle="Vírgula"/>
    <tableColumn id="21" xr3:uid="{A4F33E1A-F084-4CAF-BC7D-A302CD12EAE2}" name="jan/23" dataDxfId="44"/>
    <tableColumn id="24" xr3:uid="{5DFF92A5-21A8-4412-ABE3-DD6BBA9FBF50}" name="fev/23" dataDxfId="43"/>
    <tableColumn id="20" xr3:uid="{111046DE-2949-47F8-8D10-3D512A69156A}" name="mar/23" dataDxfId="42"/>
    <tableColumn id="19" xr3:uid="{4C773202-87BB-419B-8865-A503A38FB543}" name="abr/23" dataDxfId="41"/>
    <tableColumn id="18" xr3:uid="{6A14DBD6-825F-4929-A881-0D0F6ED28B9B}" name="mai/23" dataDxfId="40"/>
    <tableColumn id="17" xr3:uid="{80EDD8A9-677B-4E41-BD18-396C3D676C43}" name="jun/23" dataDxfId="39"/>
    <tableColumn id="16" xr3:uid="{BA8D6318-1081-44A5-A1C0-7BBC57CDB974}" name="jul/23" dataDxfId="38"/>
    <tableColumn id="15" xr3:uid="{71F763E1-7409-4270-8964-50799B4359FC}" name="ago/23" dataDxfId="37"/>
    <tableColumn id="14" xr3:uid="{C8D84F61-3502-4215-B6F8-8AA76FC309C2}" name="set/23" dataDxfId="36"/>
    <tableColumn id="13" xr3:uid="{7DB4EC35-4EA9-4E21-BAB9-47B5AD48F308}" name="out/23" dataDxfId="35"/>
    <tableColumn id="12" xr3:uid="{B0FCCA9B-062E-4E0B-BA31-382284E9463F}" name="nov/23" dataDxfId="34"/>
    <tableColumn id="11" xr3:uid="{E100992C-872F-4770-A8A9-1239BEA954ED}" name="dez/23" dataDxfId="33"/>
    <tableColumn id="10" xr3:uid="{091E73C9-C6FC-4AEF-BA89-2CD51C999416}" name="Valor 2024" dataDxfId="32" dataCellStyle="Vírgula"/>
    <tableColumn id="36" xr3:uid="{9A0340D6-8769-4F6A-AC60-D104DC45723F}" name="jan/24" dataDxfId="31" dataCellStyle="Vírgula"/>
    <tableColumn id="35" xr3:uid="{766A2E7C-7EE2-4015-A538-1B5F23B5293E}" name="fev/24" dataDxfId="30" dataCellStyle="Vírgula"/>
    <tableColumn id="34" xr3:uid="{50526ED6-A3B1-4862-8535-E3958003AD1F}" name="mar/24" dataDxfId="29" dataCellStyle="Vírgula"/>
    <tableColumn id="33" xr3:uid="{E09C5B49-92C8-4C23-8141-D94E80BB7C8D}" name="abr/24" dataDxfId="28" dataCellStyle="Vírgula"/>
    <tableColumn id="32" xr3:uid="{9FE1C076-93CE-4D4C-830D-996A2550424E}" name="mai/24" dataDxfId="27" dataCellStyle="Vírgula"/>
    <tableColumn id="31" xr3:uid="{3E62F62B-BBD1-4618-A07F-C66551AF9E6D}" name="jun/24" dataDxfId="26" dataCellStyle="Vírgula"/>
    <tableColumn id="30" xr3:uid="{37D83217-D408-443C-A8C6-B8345642352F}" name="jul/24" dataDxfId="25" dataCellStyle="Vírgula"/>
    <tableColumn id="29" xr3:uid="{B6955617-D44D-4698-84E4-7343548A2EFA}" name="ago/24" dataDxfId="24" dataCellStyle="Vírgula"/>
    <tableColumn id="28" xr3:uid="{13E6F927-BD8E-4808-A4E5-1D4D68D319EF}" name="set/24" dataDxfId="23" dataCellStyle="Vírgula"/>
    <tableColumn id="27" xr3:uid="{CA916BEB-E508-4AF3-9517-2F3D4618D00E}" name="out/24" dataDxfId="22" dataCellStyle="Vírgula"/>
    <tableColumn id="26" xr3:uid="{7561DF24-6135-4AFD-AB51-B6FD0CC805AF}" name="nov/24" dataDxfId="21" dataCellStyle="Vírgula"/>
    <tableColumn id="25" xr3:uid="{4DF7156B-02EC-41F1-BFB4-2135BD8D993B}" name="dez/24" dataDxfId="20" dataCellStyle="Vírgula"/>
    <tableColumn id="5" xr3:uid="{AEB3E2C8-AAC4-4030-9ABD-7B8B5C678A9D}" name="DESCRIÇÃO" dataDxfId="19"/>
    <tableColumn id="6" xr3:uid="{2F4D5F62-1619-4999-BF9D-44E87115DA5E}" name="BENEFÍCIOS" dataDxfId="18"/>
    <tableColumn id="7" xr3:uid="{9AA74C88-A66C-4C02-9099-258EA1C65B64}" name="OBJETIVO ESTRATÉGICO RELACIONADO" dataDxfId="17"/>
    <tableColumn id="8" xr3:uid="{54A274E3-8F68-4557-8F42-7A22056C0F5A}" name="META ESTRATÉGICA RELACIONADA" dataDxfId="16"/>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ela5" displayName="Tabela5" ref="A2:E8" totalsRowShown="0" headerRowDxfId="15" dataDxfId="14">
  <autoFilter ref="A2:E8" xr:uid="{00000000-0009-0000-0100-000005000000}"/>
  <tableColumns count="5">
    <tableColumn id="1" xr3:uid="{00000000-0010-0000-0100-000001000000}" name="INDICADOR" dataDxfId="13"/>
    <tableColumn id="2" xr3:uid="{00000000-0010-0000-0100-000002000000}" name="DESCRIÇÃO" dataDxfId="12"/>
    <tableColumn id="3" xr3:uid="{00000000-0010-0000-0100-000003000000}" name="INTERPRETAÇÃO" dataDxfId="11"/>
    <tableColumn id="4" xr3:uid="{F1BDE3D5-2784-4DDE-9FF9-BA7A3945FC33}" name="META 2023" dataDxfId="10"/>
    <tableColumn id="6" xr3:uid="{00000000-0010-0000-0100-000006000000}" name="META 2024" dataDxfId="9"/>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X9"/>
  <sheetViews>
    <sheetView showGridLines="0" tabSelected="1" zoomScale="80" zoomScaleNormal="80" workbookViewId="0">
      <selection activeCell="O26" sqref="O26"/>
    </sheetView>
  </sheetViews>
  <sheetFormatPr defaultRowHeight="14.5" x14ac:dyDescent="0.35"/>
  <cols>
    <col min="1" max="1" width="9.1796875"/>
    <col min="2" max="2" width="9.1796875" hidden="1" customWidth="1"/>
    <col min="24" max="24" width="48.7265625" customWidth="1"/>
  </cols>
  <sheetData>
    <row r="3" spans="2:24" ht="33.5" x14ac:dyDescent="0.75">
      <c r="C3" s="1" t="s">
        <v>6</v>
      </c>
    </row>
    <row r="4" spans="2:24" ht="33.5" x14ac:dyDescent="0.75">
      <c r="C4" s="1" t="s">
        <v>322</v>
      </c>
    </row>
    <row r="9" spans="2:24" ht="46" x14ac:dyDescent="1">
      <c r="B9" s="2" t="e">
        <f>VLOOKUP(C9,#REF!,2,0)</f>
        <v>#REF!</v>
      </c>
      <c r="C9" s="214" t="s">
        <v>5</v>
      </c>
      <c r="D9" s="214"/>
      <c r="E9" s="214"/>
      <c r="F9" s="214"/>
      <c r="G9" s="214"/>
      <c r="H9" s="214"/>
      <c r="I9" s="214"/>
      <c r="J9" s="214"/>
      <c r="K9" s="214"/>
      <c r="L9" s="214"/>
      <c r="M9" s="214"/>
      <c r="N9" s="214"/>
      <c r="O9" s="214"/>
      <c r="P9" s="214"/>
      <c r="Q9" s="214"/>
      <c r="R9" s="214"/>
      <c r="S9" s="214"/>
      <c r="T9" s="214"/>
      <c r="U9" s="214"/>
      <c r="V9" s="214"/>
      <c r="W9" s="214"/>
      <c r="X9" s="214"/>
    </row>
  </sheetData>
  <mergeCells count="1">
    <mergeCell ref="C9:X9"/>
  </mergeCells>
  <dataValidations count="1">
    <dataValidation type="list" allowBlank="1" showInputMessage="1" showErrorMessage="1" sqref="C9:X9" xr:uid="{00000000-0002-0000-0000-000000000000}">
      <formula1>#REF!</formula1>
    </dataValidation>
  </dataValidations>
  <pageMargins left="0.51181102362204722" right="0.51181102362204722" top="0.78740157480314965" bottom="0.78740157480314965"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Q161"/>
  <sheetViews>
    <sheetView showGridLines="0" topLeftCell="A13" zoomScaleNormal="100" workbookViewId="0">
      <selection activeCell="R146" sqref="R146"/>
    </sheetView>
  </sheetViews>
  <sheetFormatPr defaultColWidth="9.1796875" defaultRowHeight="14.5" outlineLevelRow="3" outlineLevelCol="2" x14ac:dyDescent="0.35"/>
  <cols>
    <col min="1" max="1" width="3.453125" style="147" customWidth="1"/>
    <col min="2" max="2" width="4.453125" style="147" bestFit="1" customWidth="1"/>
    <col min="3" max="3" width="47.7265625" style="156" customWidth="1"/>
    <col min="4" max="5" width="14.7265625" style="157" hidden="1" customWidth="1" outlineLevel="1"/>
    <col min="6" max="6" width="14.7265625" style="157" hidden="1" customWidth="1" outlineLevel="2"/>
    <col min="7" max="7" width="14.7265625" style="157" hidden="1" customWidth="1" outlineLevel="1" collapsed="1"/>
    <col min="8" max="8" width="14.7265625" style="157" hidden="1" customWidth="1" outlineLevel="2"/>
    <col min="9" max="9" width="14.7265625" style="157" hidden="1" customWidth="1" outlineLevel="1" collapsed="1"/>
    <col min="10" max="10" width="14.7265625" style="157" hidden="1" customWidth="1" outlineLevel="2"/>
    <col min="11" max="11" width="14.7265625" style="157" hidden="1" customWidth="1" outlineLevel="1" collapsed="1"/>
    <col min="12" max="12" width="14.7265625" style="157" hidden="1" customWidth="1" outlineLevel="1"/>
    <col min="13" max="13" width="14.7265625" style="157" customWidth="1" collapsed="1"/>
    <col min="14" max="14" width="14.7265625" style="157" hidden="1" customWidth="1" outlineLevel="1"/>
    <col min="15" max="15" width="14.7265625" style="157" customWidth="1" collapsed="1"/>
    <col min="16" max="16" width="14.7265625" style="157" hidden="1" customWidth="1" outlineLevel="1"/>
    <col min="17" max="17" width="14.7265625" style="157" customWidth="1" collapsed="1"/>
    <col min="18" max="18" width="14.7265625" style="157" customWidth="1" outlineLevel="1"/>
    <col min="19" max="19" width="14.7265625" style="157" customWidth="1"/>
    <col min="20" max="20" width="14.7265625" style="157" customWidth="1" outlineLevel="1"/>
    <col min="21" max="21" width="14.7265625" style="157" customWidth="1"/>
    <col min="22" max="16384" width="9.1796875" style="147"/>
  </cols>
  <sheetData>
    <row r="1" spans="2:21" s="55" customFormat="1" ht="28.5" x14ac:dyDescent="0.65">
      <c r="C1" s="138" t="s">
        <v>5</v>
      </c>
      <c r="D1" s="139"/>
      <c r="E1" s="139"/>
      <c r="F1" s="139"/>
      <c r="G1" s="139"/>
      <c r="H1" s="139"/>
      <c r="I1" s="139"/>
      <c r="J1" s="139"/>
      <c r="K1" s="139"/>
      <c r="L1" s="139"/>
      <c r="M1" s="139"/>
      <c r="N1" s="139"/>
      <c r="O1" s="139"/>
      <c r="P1" s="140"/>
      <c r="Q1" s="139"/>
      <c r="R1" s="140"/>
      <c r="S1" s="140"/>
      <c r="T1" s="140"/>
      <c r="U1" s="140"/>
    </row>
    <row r="2" spans="2:21" s="55" customFormat="1" x14ac:dyDescent="0.35">
      <c r="C2" s="56" t="s">
        <v>131</v>
      </c>
      <c r="D2" s="139"/>
      <c r="E2" s="139"/>
      <c r="F2" s="141">
        <v>17</v>
      </c>
      <c r="G2" s="139"/>
      <c r="H2" s="141">
        <v>18</v>
      </c>
      <c r="I2" s="141"/>
      <c r="J2" s="141"/>
      <c r="K2" s="141"/>
      <c r="L2" s="141"/>
      <c r="M2" s="141"/>
      <c r="N2" s="141"/>
      <c r="O2" s="141"/>
      <c r="P2" s="139"/>
      <c r="Q2" s="141"/>
      <c r="R2" s="139"/>
      <c r="S2" s="141"/>
      <c r="T2" s="139"/>
      <c r="U2" s="141"/>
    </row>
    <row r="3" spans="2:21" s="55" customFormat="1" x14ac:dyDescent="0.35">
      <c r="C3" s="142"/>
      <c r="D3" s="143" t="s">
        <v>129</v>
      </c>
      <c r="E3" s="143" t="s">
        <v>129</v>
      </c>
      <c r="F3" s="143" t="s">
        <v>130</v>
      </c>
      <c r="G3" s="143" t="s">
        <v>129</v>
      </c>
      <c r="H3" s="143" t="s">
        <v>130</v>
      </c>
      <c r="I3" s="143" t="s">
        <v>129</v>
      </c>
      <c r="J3" s="143" t="s">
        <v>130</v>
      </c>
      <c r="K3" s="143" t="s">
        <v>129</v>
      </c>
      <c r="L3" s="143" t="s">
        <v>130</v>
      </c>
      <c r="M3" s="143" t="s">
        <v>129</v>
      </c>
      <c r="N3" s="143" t="s">
        <v>130</v>
      </c>
      <c r="O3" s="143" t="s">
        <v>129</v>
      </c>
      <c r="P3" s="143" t="s">
        <v>130</v>
      </c>
      <c r="Q3" s="143" t="s">
        <v>129</v>
      </c>
      <c r="R3" s="143" t="s">
        <v>130</v>
      </c>
      <c r="S3" s="143" t="s">
        <v>129</v>
      </c>
      <c r="T3" s="143" t="s">
        <v>130</v>
      </c>
      <c r="U3" s="143" t="s">
        <v>129</v>
      </c>
    </row>
    <row r="4" spans="2:21" s="55" customFormat="1" hidden="1" x14ac:dyDescent="0.35">
      <c r="C4" s="142"/>
      <c r="D4" s="144">
        <v>4</v>
      </c>
      <c r="E4" s="144"/>
      <c r="F4" s="144"/>
      <c r="G4" s="144"/>
      <c r="H4" s="144"/>
      <c r="I4" s="144"/>
      <c r="J4" s="144"/>
      <c r="K4" s="144"/>
      <c r="L4" s="144"/>
      <c r="M4" s="144"/>
      <c r="N4" s="144"/>
      <c r="O4" s="144"/>
      <c r="P4" s="144"/>
      <c r="Q4" s="144"/>
      <c r="R4" s="144"/>
      <c r="S4" s="144"/>
      <c r="T4" s="144"/>
      <c r="U4" s="144"/>
    </row>
    <row r="5" spans="2:21" s="57" customFormat="1" x14ac:dyDescent="0.35">
      <c r="C5" s="145">
        <v>3</v>
      </c>
      <c r="D5" s="146">
        <v>2015</v>
      </c>
      <c r="E5" s="146">
        <v>2016</v>
      </c>
      <c r="F5" s="146">
        <v>2017</v>
      </c>
      <c r="G5" s="146">
        <v>2017</v>
      </c>
      <c r="H5" s="146">
        <v>2018</v>
      </c>
      <c r="I5" s="146">
        <v>2018</v>
      </c>
      <c r="J5" s="146">
        <v>2019</v>
      </c>
      <c r="K5" s="146">
        <v>2019</v>
      </c>
      <c r="L5" s="146">
        <v>2020</v>
      </c>
      <c r="M5" s="146">
        <v>2020</v>
      </c>
      <c r="N5" s="146">
        <v>2021</v>
      </c>
      <c r="O5" s="146">
        <v>2021</v>
      </c>
      <c r="P5" s="146">
        <v>2022</v>
      </c>
      <c r="Q5" s="146">
        <v>2022</v>
      </c>
      <c r="R5" s="146">
        <v>2023</v>
      </c>
      <c r="S5" s="146">
        <v>2023</v>
      </c>
      <c r="T5" s="146">
        <v>2024</v>
      </c>
      <c r="U5" s="146">
        <v>2024</v>
      </c>
    </row>
    <row r="6" spans="2:21" x14ac:dyDescent="0.35">
      <c r="B6" s="147">
        <v>1</v>
      </c>
      <c r="C6" s="148" t="s">
        <v>0</v>
      </c>
      <c r="D6" s="88">
        <v>304405</v>
      </c>
      <c r="E6" s="88">
        <v>335495</v>
      </c>
      <c r="F6" s="88">
        <v>335495</v>
      </c>
      <c r="G6" s="88">
        <v>333241</v>
      </c>
      <c r="H6" s="10">
        <v>345000</v>
      </c>
      <c r="I6" s="88">
        <f>I7+I10</f>
        <v>340909</v>
      </c>
      <c r="J6" s="100">
        <v>400000</v>
      </c>
      <c r="K6" s="88">
        <f>K7+K10</f>
        <v>343240</v>
      </c>
      <c r="L6" s="88">
        <v>328076</v>
      </c>
      <c r="M6" s="88">
        <f>M7+M10</f>
        <v>332624</v>
      </c>
      <c r="N6" s="88">
        <v>354605</v>
      </c>
      <c r="O6" s="88">
        <f t="shared" ref="O6:U6" si="0">O7+O10</f>
        <v>348030</v>
      </c>
      <c r="P6" s="88">
        <f t="shared" si="0"/>
        <v>380220</v>
      </c>
      <c r="Q6" s="88">
        <f>Q7+Q10</f>
        <v>422771</v>
      </c>
      <c r="R6" s="88">
        <f>R7+R10</f>
        <v>447909.63978999999</v>
      </c>
      <c r="S6" s="100">
        <f t="shared" si="0"/>
        <v>0</v>
      </c>
      <c r="T6" s="88">
        <f>T7+T10</f>
        <v>478606.45</v>
      </c>
      <c r="U6" s="100">
        <f t="shared" si="0"/>
        <v>0</v>
      </c>
    </row>
    <row r="7" spans="2:21" hidden="1" outlineLevel="1" x14ac:dyDescent="0.35">
      <c r="B7" s="147">
        <v>23</v>
      </c>
      <c r="C7" s="149" t="s">
        <v>7</v>
      </c>
      <c r="D7" s="89">
        <f t="shared" ref="D7:G7" si="1">SUM(D8:D9)</f>
        <v>0</v>
      </c>
      <c r="E7" s="89">
        <f t="shared" si="1"/>
        <v>0</v>
      </c>
      <c r="F7" s="89">
        <v>0</v>
      </c>
      <c r="G7" s="89">
        <f t="shared" si="1"/>
        <v>0</v>
      </c>
      <c r="H7" s="11">
        <v>0</v>
      </c>
      <c r="I7" s="89">
        <f t="shared" ref="I7" si="2">SUM(I8:I9)</f>
        <v>0</v>
      </c>
      <c r="J7" s="4"/>
      <c r="K7" s="89">
        <f t="shared" ref="K7" si="3">SUM(K8:K9)</f>
        <v>0</v>
      </c>
      <c r="L7" s="89"/>
      <c r="M7" s="89">
        <f t="shared" ref="M7" si="4">SUM(M8:M9)</f>
        <v>0</v>
      </c>
      <c r="N7" s="89"/>
      <c r="O7" s="89">
        <f t="shared" ref="O7:Q7" si="5">SUM(O8:O9)</f>
        <v>0</v>
      </c>
      <c r="P7" s="89">
        <f t="shared" si="5"/>
        <v>0</v>
      </c>
      <c r="Q7" s="89">
        <f t="shared" si="5"/>
        <v>0</v>
      </c>
      <c r="R7" s="97">
        <f t="shared" ref="R7" si="6">SUM(R8)</f>
        <v>0</v>
      </c>
      <c r="S7" s="4">
        <f t="shared" ref="S7:T7" si="7">SUM(S8:S9)</f>
        <v>0</v>
      </c>
      <c r="T7" s="4">
        <f t="shared" si="7"/>
        <v>0</v>
      </c>
      <c r="U7" s="4">
        <f t="shared" ref="U7" si="8">SUM(U8:U9)</f>
        <v>0</v>
      </c>
    </row>
    <row r="8" spans="2:21" hidden="1" outlineLevel="2" x14ac:dyDescent="0.35">
      <c r="B8" s="147">
        <v>25</v>
      </c>
      <c r="C8" s="150" t="s">
        <v>9</v>
      </c>
      <c r="D8" s="87">
        <v>0</v>
      </c>
      <c r="E8" s="87">
        <v>0</v>
      </c>
      <c r="F8" s="87"/>
      <c r="G8" s="87">
        <v>0</v>
      </c>
      <c r="H8" s="12"/>
      <c r="I8" s="87">
        <v>0</v>
      </c>
      <c r="J8" s="5"/>
      <c r="K8" s="87">
        <v>0</v>
      </c>
      <c r="L8" s="87"/>
      <c r="M8" s="87">
        <v>0</v>
      </c>
      <c r="N8" s="87"/>
      <c r="O8" s="87">
        <v>0</v>
      </c>
      <c r="P8" s="164"/>
      <c r="Q8" s="87">
        <v>0</v>
      </c>
      <c r="R8" s="164"/>
      <c r="S8" s="98">
        <v>0</v>
      </c>
      <c r="T8" s="164"/>
      <c r="U8" s="98">
        <v>0</v>
      </c>
    </row>
    <row r="9" spans="2:21" s="3" customFormat="1" hidden="1" outlineLevel="2" x14ac:dyDescent="0.35">
      <c r="B9" s="147">
        <v>26</v>
      </c>
      <c r="C9" s="150" t="s">
        <v>10</v>
      </c>
      <c r="D9" s="87">
        <v>0</v>
      </c>
      <c r="E9" s="87">
        <v>0</v>
      </c>
      <c r="F9" s="87"/>
      <c r="G9" s="87">
        <v>0</v>
      </c>
      <c r="H9" s="12"/>
      <c r="I9" s="87">
        <v>0</v>
      </c>
      <c r="J9" s="5"/>
      <c r="K9" s="87">
        <v>0</v>
      </c>
      <c r="L9" s="87"/>
      <c r="M9" s="87">
        <v>0</v>
      </c>
      <c r="N9" s="87"/>
      <c r="O9" s="87">
        <v>0</v>
      </c>
      <c r="P9" s="164"/>
      <c r="Q9" s="87">
        <v>0</v>
      </c>
      <c r="R9" s="164"/>
      <c r="S9" s="98">
        <v>0</v>
      </c>
      <c r="T9" s="164"/>
      <c r="U9" s="98">
        <v>0</v>
      </c>
    </row>
    <row r="10" spans="2:21" hidden="1" outlineLevel="1" collapsed="1" x14ac:dyDescent="0.35">
      <c r="B10" s="147">
        <v>24</v>
      </c>
      <c r="C10" s="151" t="s">
        <v>8</v>
      </c>
      <c r="D10" s="90">
        <f t="shared" ref="D10:G10" si="9">SUM(D11)</f>
        <v>304405</v>
      </c>
      <c r="E10" s="90">
        <f t="shared" si="9"/>
        <v>335495</v>
      </c>
      <c r="F10" s="90">
        <v>0</v>
      </c>
      <c r="G10" s="90">
        <f t="shared" si="9"/>
        <v>333241</v>
      </c>
      <c r="H10" s="13">
        <v>0</v>
      </c>
      <c r="I10" s="90">
        <f t="shared" ref="I10" si="10">SUM(I11)</f>
        <v>340909</v>
      </c>
      <c r="J10" s="6"/>
      <c r="K10" s="90">
        <f t="shared" ref="K10" si="11">SUM(K11)</f>
        <v>343240</v>
      </c>
      <c r="L10" s="90"/>
      <c r="M10" s="90">
        <f t="shared" ref="M10" si="12">SUM(M11)</f>
        <v>332624</v>
      </c>
      <c r="N10" s="90"/>
      <c r="O10" s="90">
        <f t="shared" ref="O10" si="13">SUM(O11)</f>
        <v>348030</v>
      </c>
      <c r="P10" s="90">
        <f>SUM(P11:P12)</f>
        <v>380220</v>
      </c>
      <c r="Q10" s="90">
        <f t="shared" ref="Q10" si="14">SUM(Q11)</f>
        <v>422771</v>
      </c>
      <c r="R10" s="90">
        <f>SUM(R11:R12)</f>
        <v>447909.63978999999</v>
      </c>
      <c r="S10" s="97">
        <f t="shared" ref="S10:U10" si="15">SUM(S11)</f>
        <v>0</v>
      </c>
      <c r="T10" s="90">
        <f>SUM(T11:T12)</f>
        <v>478606.45</v>
      </c>
      <c r="U10" s="97">
        <f t="shared" si="15"/>
        <v>0</v>
      </c>
    </row>
    <row r="11" spans="2:21" hidden="1" outlineLevel="1" x14ac:dyDescent="0.35">
      <c r="B11" s="147">
        <v>28</v>
      </c>
      <c r="C11" s="150" t="s">
        <v>9</v>
      </c>
      <c r="D11" s="87">
        <v>304405</v>
      </c>
      <c r="E11" s="87">
        <v>335495</v>
      </c>
      <c r="F11" s="87"/>
      <c r="G11" s="87">
        <v>333241</v>
      </c>
      <c r="H11" s="12"/>
      <c r="I11" s="87">
        <v>340909</v>
      </c>
      <c r="J11" s="5"/>
      <c r="K11" s="87">
        <v>343240</v>
      </c>
      <c r="L11" s="87"/>
      <c r="M11" s="87">
        <v>332624</v>
      </c>
      <c r="N11" s="87"/>
      <c r="O11" s="87">
        <v>348030</v>
      </c>
      <c r="P11" s="164">
        <v>380220</v>
      </c>
      <c r="Q11" s="87">
        <v>422771</v>
      </c>
      <c r="R11" s="164">
        <v>447909.63978999999</v>
      </c>
      <c r="S11" s="98">
        <v>0</v>
      </c>
      <c r="T11" s="164">
        <v>478606.45</v>
      </c>
      <c r="U11" s="98">
        <v>0</v>
      </c>
    </row>
    <row r="12" spans="2:21" hidden="1" outlineLevel="1" x14ac:dyDescent="0.35">
      <c r="B12" s="147">
        <v>27</v>
      </c>
      <c r="C12" s="150" t="s">
        <v>10</v>
      </c>
      <c r="D12" s="87">
        <v>0</v>
      </c>
      <c r="E12" s="87">
        <v>0</v>
      </c>
      <c r="F12" s="87"/>
      <c r="G12" s="87">
        <v>0</v>
      </c>
      <c r="H12" s="12"/>
      <c r="I12" s="87">
        <v>0</v>
      </c>
      <c r="J12" s="5"/>
      <c r="K12" s="87">
        <v>0</v>
      </c>
      <c r="L12" s="87"/>
      <c r="M12" s="87">
        <v>0</v>
      </c>
      <c r="N12" s="87"/>
      <c r="O12" s="87">
        <v>0</v>
      </c>
      <c r="P12" s="164"/>
      <c r="Q12" s="87">
        <v>0</v>
      </c>
      <c r="R12" s="164"/>
      <c r="S12" s="98">
        <v>0</v>
      </c>
      <c r="T12" s="164"/>
      <c r="U12" s="98">
        <v>0</v>
      </c>
    </row>
    <row r="13" spans="2:21" collapsed="1" x14ac:dyDescent="0.35">
      <c r="B13" s="55">
        <v>2</v>
      </c>
      <c r="C13" s="148" t="s">
        <v>1</v>
      </c>
      <c r="D13" s="88">
        <v>-29107</v>
      </c>
      <c r="E13" s="88">
        <v>-40308</v>
      </c>
      <c r="F13" s="91">
        <v>-40308</v>
      </c>
      <c r="G13" s="88">
        <v>-40656</v>
      </c>
      <c r="H13" s="14">
        <v>-25212</v>
      </c>
      <c r="I13" s="88">
        <f>SUM(I14:I15)</f>
        <v>-41572</v>
      </c>
      <c r="J13" s="101">
        <v>-47938</v>
      </c>
      <c r="K13" s="88">
        <f>SUM(K14:K15)</f>
        <v>-42505</v>
      </c>
      <c r="L13" s="88">
        <f t="shared" ref="L13" si="16">SUM(L14:L15)</f>
        <v>-40627.800000000003</v>
      </c>
      <c r="M13" s="88">
        <f>SUM(M14:M15)</f>
        <v>-61534</v>
      </c>
      <c r="N13" s="88">
        <f t="shared" ref="N13" si="17">SUM(N14:N15)</f>
        <v>-42707</v>
      </c>
      <c r="O13" s="88">
        <f>SUM(O14:O15)</f>
        <v>-50361</v>
      </c>
      <c r="P13" s="101">
        <f t="shared" ref="P13:T13" si="18">SUM(P14:P15)</f>
        <v>-53188</v>
      </c>
      <c r="Q13" s="88">
        <f>SUM(Q14:Q15)</f>
        <v>-62405</v>
      </c>
      <c r="R13" s="101">
        <f t="shared" si="18"/>
        <v>-70710.139310000013</v>
      </c>
      <c r="S13" s="101">
        <f>SUM(S14:S15)</f>
        <v>0</v>
      </c>
      <c r="T13" s="101">
        <f t="shared" si="18"/>
        <v>-75556.149999999994</v>
      </c>
      <c r="U13" s="101">
        <f>SUM(U14:U15)</f>
        <v>0</v>
      </c>
    </row>
    <row r="14" spans="2:21" hidden="1" outlineLevel="1" x14ac:dyDescent="0.35">
      <c r="B14" s="147">
        <v>12</v>
      </c>
      <c r="C14" s="150" t="s">
        <v>11</v>
      </c>
      <c r="D14" s="87">
        <v>0</v>
      </c>
      <c r="E14" s="87">
        <v>0</v>
      </c>
      <c r="F14" s="87"/>
      <c r="G14" s="87">
        <v>0</v>
      </c>
      <c r="H14" s="12"/>
      <c r="I14" s="87"/>
      <c r="J14" s="5"/>
      <c r="K14" s="87">
        <v>0</v>
      </c>
      <c r="L14" s="87"/>
      <c r="M14" s="87">
        <v>0</v>
      </c>
      <c r="N14" s="87"/>
      <c r="O14" s="87">
        <v>0</v>
      </c>
      <c r="P14" s="164"/>
      <c r="Q14" s="87">
        <v>0</v>
      </c>
      <c r="R14" s="164"/>
      <c r="S14" s="98">
        <v>0</v>
      </c>
      <c r="T14" s="164"/>
      <c r="U14" s="98">
        <v>0</v>
      </c>
    </row>
    <row r="15" spans="2:21" hidden="1" outlineLevel="1" x14ac:dyDescent="0.35">
      <c r="B15" s="147">
        <v>14</v>
      </c>
      <c r="C15" s="150" t="s">
        <v>12</v>
      </c>
      <c r="D15" s="87">
        <v>-29107</v>
      </c>
      <c r="E15" s="87">
        <v>-40308</v>
      </c>
      <c r="F15" s="87"/>
      <c r="G15" s="87">
        <v>-40656</v>
      </c>
      <c r="H15" s="12"/>
      <c r="I15" s="87">
        <v>-41572</v>
      </c>
      <c r="J15" s="5"/>
      <c r="K15" s="87">
        <v>-42505</v>
      </c>
      <c r="L15" s="87">
        <v>-40627.800000000003</v>
      </c>
      <c r="M15" s="87">
        <v>-61534</v>
      </c>
      <c r="N15" s="87">
        <v>-42707</v>
      </c>
      <c r="O15" s="87">
        <v>-50361</v>
      </c>
      <c r="P15" s="164">
        <v>-53188</v>
      </c>
      <c r="Q15" s="87">
        <v>-62405</v>
      </c>
      <c r="R15" s="164">
        <v>-70710.139310000013</v>
      </c>
      <c r="S15" s="98">
        <v>0</v>
      </c>
      <c r="T15" s="164">
        <v>-75556.149999999994</v>
      </c>
      <c r="U15" s="98">
        <v>0</v>
      </c>
    </row>
    <row r="16" spans="2:21" collapsed="1" x14ac:dyDescent="0.35">
      <c r="C16" s="152"/>
      <c r="D16" s="87"/>
      <c r="E16" s="87"/>
      <c r="F16" s="87"/>
      <c r="G16" s="87"/>
      <c r="H16" s="12"/>
      <c r="I16" s="87"/>
      <c r="J16" s="5"/>
      <c r="K16" s="87"/>
      <c r="L16" s="87"/>
      <c r="M16" s="87"/>
      <c r="N16" s="87"/>
      <c r="O16" s="87"/>
      <c r="P16" s="160"/>
      <c r="Q16" s="87"/>
      <c r="R16" s="160"/>
      <c r="S16" s="5"/>
      <c r="T16" s="160"/>
      <c r="U16" s="5"/>
    </row>
    <row r="17" spans="2:21" ht="15.5" x14ac:dyDescent="0.35">
      <c r="C17" s="153" t="s">
        <v>13</v>
      </c>
      <c r="D17" s="92">
        <f t="shared" ref="D17:O17" si="19">+D6+D13</f>
        <v>275298</v>
      </c>
      <c r="E17" s="92">
        <f t="shared" si="19"/>
        <v>295187</v>
      </c>
      <c r="F17" s="93">
        <f>+F6+F13</f>
        <v>295187</v>
      </c>
      <c r="G17" s="92">
        <f t="shared" si="19"/>
        <v>292585</v>
      </c>
      <c r="H17" s="15">
        <f>+H6+H13</f>
        <v>319788</v>
      </c>
      <c r="I17" s="92">
        <f t="shared" si="19"/>
        <v>299337</v>
      </c>
      <c r="J17" s="15">
        <f>+J6+J13</f>
        <v>352062</v>
      </c>
      <c r="K17" s="92">
        <f t="shared" si="19"/>
        <v>300735</v>
      </c>
      <c r="L17" s="92">
        <f>+L6+L13</f>
        <v>287448.2</v>
      </c>
      <c r="M17" s="92">
        <f t="shared" ref="M17" si="20">+M6+M13</f>
        <v>271090</v>
      </c>
      <c r="N17" s="92">
        <f t="shared" si="19"/>
        <v>311898</v>
      </c>
      <c r="O17" s="92">
        <f t="shared" si="19"/>
        <v>297669</v>
      </c>
      <c r="P17" s="161">
        <f>+P6+P13</f>
        <v>327032</v>
      </c>
      <c r="Q17" s="92">
        <f t="shared" ref="Q17" si="21">+Q6+Q13</f>
        <v>360366</v>
      </c>
      <c r="R17" s="161">
        <f>+R6+R13</f>
        <v>377199.50047999999</v>
      </c>
      <c r="S17" s="15">
        <f t="shared" ref="S17" si="22">+S6+S13</f>
        <v>0</v>
      </c>
      <c r="T17" s="161">
        <f>+T6+T13</f>
        <v>403050.30000000005</v>
      </c>
      <c r="U17" s="15">
        <f t="shared" ref="U17" si="23">+U6+U13</f>
        <v>0</v>
      </c>
    </row>
    <row r="18" spans="2:21" x14ac:dyDescent="0.35">
      <c r="C18" s="152"/>
      <c r="D18" s="87"/>
      <c r="E18" s="87"/>
      <c r="F18" s="87"/>
      <c r="G18" s="87"/>
      <c r="H18" s="12"/>
      <c r="I18" s="87"/>
      <c r="J18" s="5"/>
      <c r="K18" s="87"/>
      <c r="L18" s="87"/>
      <c r="M18" s="87"/>
      <c r="N18" s="87"/>
      <c r="O18" s="87"/>
      <c r="P18" s="160"/>
      <c r="Q18" s="87"/>
      <c r="R18" s="160"/>
      <c r="S18" s="5"/>
      <c r="T18" s="160"/>
      <c r="U18" s="5"/>
    </row>
    <row r="19" spans="2:21" x14ac:dyDescent="0.35">
      <c r="B19" s="55">
        <v>19</v>
      </c>
      <c r="C19" s="148" t="s">
        <v>2</v>
      </c>
      <c r="D19" s="88">
        <v>-216274</v>
      </c>
      <c r="E19" s="88">
        <v>-224944</v>
      </c>
      <c r="F19" s="91">
        <v>-224944</v>
      </c>
      <c r="G19" s="88">
        <v>-236421</v>
      </c>
      <c r="H19" s="14">
        <v>-248505</v>
      </c>
      <c r="I19" s="88">
        <f>SUM(I20:I21)</f>
        <v>-210878</v>
      </c>
      <c r="J19" s="101">
        <v>-238917</v>
      </c>
      <c r="K19" s="88">
        <f>SUM(K20:K21)</f>
        <v>-201661</v>
      </c>
      <c r="L19" s="88">
        <f t="shared" ref="L19" si="24">SUM(L20:L21)</f>
        <v>-223163.57</v>
      </c>
      <c r="M19" s="88">
        <f>SUM(M20:M21)</f>
        <v>-194513</v>
      </c>
      <c r="N19" s="88">
        <f t="shared" ref="N19" si="25">SUM(N20:N21)</f>
        <v>-198964</v>
      </c>
      <c r="O19" s="88">
        <f t="shared" ref="O19:U19" si="26">SUM(O20:O21)</f>
        <v>-209982</v>
      </c>
      <c r="P19" s="101">
        <f t="shared" si="26"/>
        <v>-225520</v>
      </c>
      <c r="Q19" s="88">
        <f>SUM(Q20:Q21)</f>
        <v>-268259</v>
      </c>
      <c r="R19" s="101">
        <f t="shared" si="26"/>
        <v>-292746.94654999994</v>
      </c>
      <c r="S19" s="101">
        <f t="shared" si="26"/>
        <v>0</v>
      </c>
      <c r="T19" s="101">
        <f t="shared" si="26"/>
        <v>-312809.90999999997</v>
      </c>
      <c r="U19" s="101">
        <f t="shared" si="26"/>
        <v>0</v>
      </c>
    </row>
    <row r="20" spans="2:21" hidden="1" outlineLevel="1" x14ac:dyDescent="0.35">
      <c r="B20" s="147">
        <v>3</v>
      </c>
      <c r="C20" s="150" t="s">
        <v>14</v>
      </c>
      <c r="D20" s="87">
        <v>0</v>
      </c>
      <c r="E20" s="87">
        <v>0</v>
      </c>
      <c r="F20" s="87"/>
      <c r="G20" s="87">
        <v>0</v>
      </c>
      <c r="H20" s="12"/>
      <c r="I20" s="87">
        <v>0</v>
      </c>
      <c r="J20" s="5"/>
      <c r="K20" s="87"/>
      <c r="L20" s="87"/>
      <c r="M20" s="87">
        <v>0</v>
      </c>
      <c r="N20" s="87"/>
      <c r="O20" s="87"/>
      <c r="P20" s="164"/>
      <c r="Q20" s="87"/>
      <c r="R20" s="164"/>
      <c r="S20" s="5"/>
      <c r="T20" s="164"/>
      <c r="U20" s="5"/>
    </row>
    <row r="21" spans="2:21" hidden="1" outlineLevel="1" x14ac:dyDescent="0.35">
      <c r="B21" s="147">
        <v>22</v>
      </c>
      <c r="C21" s="150" t="s">
        <v>15</v>
      </c>
      <c r="D21" s="87">
        <v>-216274</v>
      </c>
      <c r="E21" s="87">
        <v>-224944</v>
      </c>
      <c r="F21" s="87"/>
      <c r="G21" s="87">
        <v>-236421</v>
      </c>
      <c r="H21" s="12"/>
      <c r="I21" s="87">
        <v>-210878</v>
      </c>
      <c r="J21" s="5"/>
      <c r="K21" s="87">
        <v>-201661</v>
      </c>
      <c r="L21" s="87">
        <v>-223163.57</v>
      </c>
      <c r="M21" s="87">
        <v>-194513</v>
      </c>
      <c r="N21" s="87">
        <v>-198964</v>
      </c>
      <c r="O21" s="87">
        <v>-209982</v>
      </c>
      <c r="P21" s="164">
        <v>-225520</v>
      </c>
      <c r="Q21" s="87">
        <v>-268259</v>
      </c>
      <c r="R21" s="164">
        <v>-292746.94654999994</v>
      </c>
      <c r="S21" s="5"/>
      <c r="T21" s="164">
        <v>-312809.90999999997</v>
      </c>
      <c r="U21" s="5"/>
    </row>
    <row r="22" spans="2:21" collapsed="1" x14ac:dyDescent="0.35">
      <c r="C22" s="152"/>
      <c r="D22" s="87"/>
      <c r="E22" s="87"/>
      <c r="F22" s="87"/>
      <c r="G22" s="87"/>
      <c r="H22" s="12"/>
      <c r="I22" s="87"/>
      <c r="J22" s="5"/>
      <c r="K22" s="87"/>
      <c r="L22" s="87"/>
      <c r="M22" s="87"/>
      <c r="N22" s="87"/>
      <c r="O22" s="87"/>
      <c r="P22" s="160"/>
      <c r="Q22" s="87"/>
      <c r="R22" s="160"/>
      <c r="S22" s="5"/>
      <c r="T22" s="160"/>
      <c r="U22" s="5"/>
    </row>
    <row r="23" spans="2:21" ht="15.5" x14ac:dyDescent="0.35">
      <c r="C23" s="154" t="s">
        <v>16</v>
      </c>
      <c r="D23" s="7">
        <f>+D17+D19</f>
        <v>59024</v>
      </c>
      <c r="E23" s="7">
        <f>+E17+E19</f>
        <v>70243</v>
      </c>
      <c r="F23" s="7">
        <f>+F17+F19</f>
        <v>70243</v>
      </c>
      <c r="G23" s="7">
        <f>+G17+G19</f>
        <v>56164</v>
      </c>
      <c r="H23" s="7">
        <f t="shared" ref="H23" si="27">+H17+H19</f>
        <v>71283</v>
      </c>
      <c r="I23" s="7">
        <f>+I17+I19</f>
        <v>88459</v>
      </c>
      <c r="J23" s="7">
        <f t="shared" ref="J23" si="28">+J17+J19</f>
        <v>113145</v>
      </c>
      <c r="K23" s="7">
        <f>+K17+K19</f>
        <v>99074</v>
      </c>
      <c r="L23" s="7">
        <f t="shared" ref="L23" si="29">+L17+L19</f>
        <v>64284.630000000005</v>
      </c>
      <c r="M23" s="7">
        <f>+M17+M19</f>
        <v>76577</v>
      </c>
      <c r="N23" s="7">
        <f t="shared" ref="N23" si="30">+N17+N19</f>
        <v>112934</v>
      </c>
      <c r="O23" s="7">
        <f>+O17+O19</f>
        <v>87687</v>
      </c>
      <c r="P23" s="162">
        <f t="shared" ref="P23:R23" si="31">+P17+P19</f>
        <v>101512</v>
      </c>
      <c r="Q23" s="7">
        <f>+Q17+Q19</f>
        <v>92107</v>
      </c>
      <c r="R23" s="162">
        <f t="shared" si="31"/>
        <v>84452.553930000053</v>
      </c>
      <c r="S23" s="7">
        <f>+S17+S19</f>
        <v>0</v>
      </c>
      <c r="T23" s="162">
        <f t="shared" ref="T23" si="32">+T17+T19</f>
        <v>90240.390000000072</v>
      </c>
      <c r="U23" s="7">
        <f>+U17+U19</f>
        <v>0</v>
      </c>
    </row>
    <row r="24" spans="2:21" x14ac:dyDescent="0.35">
      <c r="C24" s="54"/>
      <c r="D24" s="12"/>
      <c r="E24" s="12"/>
      <c r="F24" s="12"/>
      <c r="G24" s="12"/>
      <c r="H24" s="12"/>
      <c r="I24" s="12"/>
      <c r="J24" s="5"/>
      <c r="K24" s="12"/>
      <c r="L24" s="12"/>
      <c r="M24" s="12"/>
      <c r="N24" s="12"/>
      <c r="O24" s="12"/>
      <c r="P24" s="160"/>
      <c r="Q24" s="12"/>
      <c r="R24" s="160"/>
      <c r="S24" s="5"/>
      <c r="T24" s="160"/>
      <c r="U24" s="5"/>
    </row>
    <row r="25" spans="2:21" x14ac:dyDescent="0.35">
      <c r="B25" s="147">
        <v>4</v>
      </c>
      <c r="C25" s="148" t="s">
        <v>17</v>
      </c>
      <c r="D25" s="88">
        <v>-50092</v>
      </c>
      <c r="E25" s="88">
        <v>-60665</v>
      </c>
      <c r="F25" s="88">
        <v>-60667</v>
      </c>
      <c r="G25" s="88">
        <v>-66858</v>
      </c>
      <c r="H25" s="88">
        <v>-62387</v>
      </c>
      <c r="I25" s="88">
        <f>I26+I38+I43+I51+I57+I61+I78+I87+I98+I107+I115+I123</f>
        <v>-67128</v>
      </c>
      <c r="J25" s="100">
        <v>-76183</v>
      </c>
      <c r="K25" s="88">
        <f>K26+K38+K43+K51+K57+K61+K78+K87+K98+K107+K115+K123</f>
        <v>-61178</v>
      </c>
      <c r="L25" s="88">
        <v>-64925.25</v>
      </c>
      <c r="M25" s="88">
        <f>+M26+M38+M43+M51+M57+M61+M78+M87+M98+M107</f>
        <v>-233690</v>
      </c>
      <c r="N25" s="88">
        <v>-69184</v>
      </c>
      <c r="O25" s="88">
        <f t="shared" ref="O25:U25" si="33">O26+O38+O43+O51+O57+O61+O78+O87+O98+O107+O115+O123</f>
        <v>9066</v>
      </c>
      <c r="P25" s="88">
        <f t="shared" si="33"/>
        <v>-91341</v>
      </c>
      <c r="Q25" s="88">
        <f>Q26+Q38+Q43+Q51+Q57+Q61+Q78+Q87+Q98+Q107+Q115+Q123</f>
        <v>-61575</v>
      </c>
      <c r="R25" s="88">
        <v>-68887.61</v>
      </c>
      <c r="S25" s="100">
        <f t="shared" si="33"/>
        <v>0</v>
      </c>
      <c r="T25" s="88">
        <v>-72070.210000000006</v>
      </c>
      <c r="U25" s="100">
        <f t="shared" si="33"/>
        <v>0</v>
      </c>
    </row>
    <row r="26" spans="2:21" hidden="1" outlineLevel="1" x14ac:dyDescent="0.35">
      <c r="B26" s="147">
        <v>29</v>
      </c>
      <c r="C26" s="151" t="s">
        <v>18</v>
      </c>
      <c r="D26" s="90">
        <f t="shared" ref="D26:G26" si="34">SUM(D27:D37)</f>
        <v>-31853</v>
      </c>
      <c r="E26" s="90">
        <f t="shared" si="34"/>
        <v>-41632</v>
      </c>
      <c r="F26" s="94"/>
      <c r="G26" s="90">
        <f t="shared" si="34"/>
        <v>-40811</v>
      </c>
      <c r="H26" s="94"/>
      <c r="I26" s="90">
        <f t="shared" ref="I26" si="35">SUM(I27:I37)</f>
        <v>-41805</v>
      </c>
      <c r="J26" s="8"/>
      <c r="K26" s="90">
        <f t="shared" ref="K26" si="36">SUM(K27:K37)</f>
        <v>-37542</v>
      </c>
      <c r="L26" s="90"/>
      <c r="M26" s="90">
        <f t="shared" ref="M26" si="37">SUM(M27:M37)</f>
        <v>-42339</v>
      </c>
      <c r="N26" s="90"/>
      <c r="O26" s="90">
        <f t="shared" ref="O26:Q26" si="38">SUM(O27:O37)</f>
        <v>-52354</v>
      </c>
      <c r="P26" s="90">
        <f t="shared" si="38"/>
        <v>-91341</v>
      </c>
      <c r="Q26" s="90">
        <f t="shared" si="38"/>
        <v>-57957</v>
      </c>
      <c r="R26" s="90">
        <f t="shared" ref="R26:T26" si="39">SUM(R27:R37)</f>
        <v>0</v>
      </c>
      <c r="S26" s="8">
        <f t="shared" si="39"/>
        <v>0</v>
      </c>
      <c r="T26" s="90">
        <f t="shared" si="39"/>
        <v>0</v>
      </c>
      <c r="U26" s="8">
        <f t="shared" ref="U26" si="40">SUM(U27:U37)</f>
        <v>0</v>
      </c>
    </row>
    <row r="27" spans="2:21" hidden="1" outlineLevel="2" x14ac:dyDescent="0.35">
      <c r="B27" s="147">
        <v>32</v>
      </c>
      <c r="C27" s="150" t="s">
        <v>19</v>
      </c>
      <c r="D27" s="87">
        <v>-18238</v>
      </c>
      <c r="E27" s="87">
        <v>-20281</v>
      </c>
      <c r="F27" s="87"/>
      <c r="G27" s="87">
        <v>-18251</v>
      </c>
      <c r="H27" s="87"/>
      <c r="I27" s="87">
        <v>-17967</v>
      </c>
      <c r="J27" s="5"/>
      <c r="K27" s="87">
        <v>-19991</v>
      </c>
      <c r="L27" s="87"/>
      <c r="M27" s="87">
        <v>-20316</v>
      </c>
      <c r="N27" s="87"/>
      <c r="O27" s="87">
        <v>-25184</v>
      </c>
      <c r="P27" s="182">
        <v>-91341</v>
      </c>
      <c r="Q27" s="87">
        <v>-27761</v>
      </c>
      <c r="R27" s="182"/>
      <c r="S27" s="98">
        <v>0</v>
      </c>
      <c r="T27" s="182"/>
      <c r="U27" s="98">
        <v>0</v>
      </c>
    </row>
    <row r="28" spans="2:21" hidden="1" outlineLevel="2" x14ac:dyDescent="0.35">
      <c r="B28" s="147">
        <v>35</v>
      </c>
      <c r="C28" s="150" t="s">
        <v>20</v>
      </c>
      <c r="D28" s="87">
        <v>0</v>
      </c>
      <c r="E28" s="87">
        <v>0</v>
      </c>
      <c r="F28" s="87"/>
      <c r="G28" s="87">
        <v>0</v>
      </c>
      <c r="H28" s="87"/>
      <c r="I28" s="87" t="s">
        <v>289</v>
      </c>
      <c r="J28" s="5"/>
      <c r="K28" s="87">
        <v>0</v>
      </c>
      <c r="L28" s="87"/>
      <c r="M28" s="87">
        <v>0</v>
      </c>
      <c r="N28" s="87"/>
      <c r="O28" s="87">
        <v>0</v>
      </c>
      <c r="P28" s="182"/>
      <c r="Q28" s="87">
        <v>0</v>
      </c>
      <c r="R28" s="182"/>
      <c r="S28" s="98">
        <v>0</v>
      </c>
      <c r="T28" s="182"/>
      <c r="U28" s="98">
        <v>0</v>
      </c>
    </row>
    <row r="29" spans="2:21" hidden="1" outlineLevel="2" x14ac:dyDescent="0.35">
      <c r="B29" s="147">
        <v>36</v>
      </c>
      <c r="C29" s="150" t="s">
        <v>21</v>
      </c>
      <c r="D29" s="87">
        <v>-1782</v>
      </c>
      <c r="E29" s="87">
        <v>-2450</v>
      </c>
      <c r="F29" s="87"/>
      <c r="G29" s="87">
        <v>-2229</v>
      </c>
      <c r="H29" s="87"/>
      <c r="I29" s="87">
        <v>-1969</v>
      </c>
      <c r="J29" s="5"/>
      <c r="K29" s="87">
        <v>-2119</v>
      </c>
      <c r="L29" s="87"/>
      <c r="M29" s="87">
        <v>-2261</v>
      </c>
      <c r="N29" s="87"/>
      <c r="O29" s="87">
        <v>-2568</v>
      </c>
      <c r="P29" s="182"/>
      <c r="Q29" s="87">
        <v>-2829</v>
      </c>
      <c r="R29" s="182"/>
      <c r="S29" s="98">
        <v>0</v>
      </c>
      <c r="T29" s="182"/>
      <c r="U29" s="98">
        <v>0</v>
      </c>
    </row>
    <row r="30" spans="2:21" hidden="1" outlineLevel="2" x14ac:dyDescent="0.35">
      <c r="B30" s="147">
        <v>37</v>
      </c>
      <c r="C30" s="150" t="s">
        <v>22</v>
      </c>
      <c r="D30" s="87">
        <v>-1686</v>
      </c>
      <c r="E30" s="87">
        <v>-1796</v>
      </c>
      <c r="F30" s="87"/>
      <c r="G30" s="87">
        <v>-1640</v>
      </c>
      <c r="H30" s="87"/>
      <c r="I30" s="87">
        <v>-1711</v>
      </c>
      <c r="J30" s="5"/>
      <c r="K30" s="87">
        <v>-1484</v>
      </c>
      <c r="L30" s="87"/>
      <c r="M30" s="87">
        <v>-1731</v>
      </c>
      <c r="N30" s="87"/>
      <c r="O30" s="87">
        <v>-2036</v>
      </c>
      <c r="P30" s="182"/>
      <c r="Q30" s="87">
        <v>-2336</v>
      </c>
      <c r="R30" s="182"/>
      <c r="S30" s="98">
        <v>0</v>
      </c>
      <c r="T30" s="182"/>
      <c r="U30" s="98">
        <v>0</v>
      </c>
    </row>
    <row r="31" spans="2:21" hidden="1" outlineLevel="2" x14ac:dyDescent="0.35">
      <c r="B31" s="147">
        <v>38</v>
      </c>
      <c r="C31" s="150" t="s">
        <v>23</v>
      </c>
      <c r="D31" s="87">
        <v>-1227</v>
      </c>
      <c r="E31" s="87">
        <v>-1365</v>
      </c>
      <c r="F31" s="87"/>
      <c r="G31" s="87">
        <v>-1111</v>
      </c>
      <c r="H31" s="87"/>
      <c r="I31" s="87">
        <v>-1288</v>
      </c>
      <c r="J31" s="5"/>
      <c r="K31" s="87">
        <v>-1415</v>
      </c>
      <c r="L31" s="87"/>
      <c r="M31" s="87">
        <v>-1382</v>
      </c>
      <c r="N31" s="87"/>
      <c r="O31" s="87">
        <v>-1698</v>
      </c>
      <c r="P31" s="182"/>
      <c r="Q31" s="87">
        <v>-1952</v>
      </c>
      <c r="R31" s="182"/>
      <c r="S31" s="98">
        <v>0</v>
      </c>
      <c r="T31" s="182"/>
      <c r="U31" s="98">
        <v>0</v>
      </c>
    </row>
    <row r="32" spans="2:21" hidden="1" outlineLevel="2" x14ac:dyDescent="0.35">
      <c r="B32" s="147">
        <v>39</v>
      </c>
      <c r="C32" s="150" t="s">
        <v>24</v>
      </c>
      <c r="D32" s="87">
        <v>-1878</v>
      </c>
      <c r="E32" s="87">
        <v>-2215</v>
      </c>
      <c r="F32" s="87"/>
      <c r="G32" s="87">
        <v>-2821</v>
      </c>
      <c r="H32" s="87"/>
      <c r="I32" s="87">
        <v>-1873</v>
      </c>
      <c r="J32" s="5"/>
      <c r="K32" s="87">
        <v>-1980</v>
      </c>
      <c r="L32" s="87"/>
      <c r="M32" s="87">
        <v>-2044</v>
      </c>
      <c r="N32" s="87"/>
      <c r="O32" s="87">
        <v>-2658</v>
      </c>
      <c r="P32" s="182"/>
      <c r="Q32" s="87">
        <v>-2952</v>
      </c>
      <c r="R32" s="182"/>
      <c r="S32" s="98">
        <v>0</v>
      </c>
      <c r="T32" s="182"/>
      <c r="U32" s="98">
        <v>0</v>
      </c>
    </row>
    <row r="33" spans="2:69" hidden="1" outlineLevel="2" x14ac:dyDescent="0.35">
      <c r="B33" s="147">
        <v>40</v>
      </c>
      <c r="C33" s="150" t="s">
        <v>25</v>
      </c>
      <c r="D33" s="87">
        <v>-95</v>
      </c>
      <c r="E33" s="87">
        <v>-288</v>
      </c>
      <c r="F33" s="87"/>
      <c r="G33" s="87">
        <v>-4057</v>
      </c>
      <c r="H33" s="87"/>
      <c r="I33" s="87">
        <v>-1448</v>
      </c>
      <c r="J33" s="5"/>
      <c r="K33" s="87">
        <v>-16</v>
      </c>
      <c r="L33" s="87"/>
      <c r="M33" s="87">
        <v>0</v>
      </c>
      <c r="N33" s="87"/>
      <c r="O33" s="87">
        <v>-104</v>
      </c>
      <c r="P33" s="182"/>
      <c r="Q33" s="87">
        <v>-6</v>
      </c>
      <c r="R33" s="182"/>
      <c r="S33" s="98">
        <v>0</v>
      </c>
      <c r="T33" s="182"/>
      <c r="U33" s="98">
        <v>0</v>
      </c>
    </row>
    <row r="34" spans="2:69" hidden="1" outlineLevel="2" x14ac:dyDescent="0.35">
      <c r="B34" s="147">
        <v>42</v>
      </c>
      <c r="C34" s="150" t="s">
        <v>26</v>
      </c>
      <c r="D34" s="87">
        <v>-3324</v>
      </c>
      <c r="E34" s="87">
        <v>-8235</v>
      </c>
      <c r="F34" s="87"/>
      <c r="G34" s="87">
        <v>-6278</v>
      </c>
      <c r="H34" s="87"/>
      <c r="I34" s="87">
        <v>-10637</v>
      </c>
      <c r="J34" s="5"/>
      <c r="K34" s="87">
        <v>-5920</v>
      </c>
      <c r="L34" s="87"/>
      <c r="M34" s="87">
        <v>-9827</v>
      </c>
      <c r="N34" s="87"/>
      <c r="O34" s="87">
        <v>-12236</v>
      </c>
      <c r="P34" s="182"/>
      <c r="Q34" s="87">
        <v>-13576</v>
      </c>
      <c r="R34" s="182"/>
      <c r="S34" s="98">
        <v>0</v>
      </c>
      <c r="T34" s="182"/>
      <c r="U34" s="98">
        <v>0</v>
      </c>
    </row>
    <row r="35" spans="2:69" hidden="1" outlineLevel="2" x14ac:dyDescent="0.35">
      <c r="B35" s="147">
        <v>43</v>
      </c>
      <c r="C35" s="150" t="s">
        <v>27</v>
      </c>
      <c r="D35" s="87">
        <v>-129</v>
      </c>
      <c r="E35" s="87">
        <v>-128</v>
      </c>
      <c r="F35" s="87"/>
      <c r="G35" s="87">
        <v>-116</v>
      </c>
      <c r="H35" s="87"/>
      <c r="I35" s="87">
        <v>-115</v>
      </c>
      <c r="J35" s="5"/>
      <c r="K35" s="87">
        <v>-115</v>
      </c>
      <c r="L35" s="87"/>
      <c r="M35" s="87">
        <v>-101</v>
      </c>
      <c r="N35" s="87"/>
      <c r="O35" s="87">
        <v>-115</v>
      </c>
      <c r="P35" s="182"/>
      <c r="Q35" s="87">
        <v>-150</v>
      </c>
      <c r="R35" s="182"/>
      <c r="S35" s="98">
        <v>0</v>
      </c>
      <c r="T35" s="182"/>
      <c r="U35" s="98">
        <v>0</v>
      </c>
    </row>
    <row r="36" spans="2:69" hidden="1" outlineLevel="2" x14ac:dyDescent="0.35">
      <c r="B36" s="147">
        <v>44</v>
      </c>
      <c r="C36" s="150" t="s">
        <v>28</v>
      </c>
      <c r="D36" s="87">
        <v>-309</v>
      </c>
      <c r="E36" s="87">
        <v>-354</v>
      </c>
      <c r="F36" s="87"/>
      <c r="G36" s="87">
        <v>-304</v>
      </c>
      <c r="H36" s="87"/>
      <c r="I36" s="87">
        <v>-269</v>
      </c>
      <c r="J36" s="5"/>
      <c r="K36" s="87">
        <v>-260</v>
      </c>
      <c r="L36" s="87"/>
      <c r="M36" s="87">
        <v>-125</v>
      </c>
      <c r="N36" s="87"/>
      <c r="O36" s="87">
        <v>-298</v>
      </c>
      <c r="P36" s="182"/>
      <c r="Q36" s="87">
        <v>-347</v>
      </c>
      <c r="R36" s="182"/>
      <c r="S36" s="98">
        <v>0</v>
      </c>
      <c r="T36" s="182"/>
      <c r="U36" s="98">
        <v>0</v>
      </c>
    </row>
    <row r="37" spans="2:69" hidden="1" outlineLevel="2" x14ac:dyDescent="0.35">
      <c r="B37" s="147">
        <v>45</v>
      </c>
      <c r="C37" s="150" t="s">
        <v>29</v>
      </c>
      <c r="D37" s="87">
        <v>-3185</v>
      </c>
      <c r="E37" s="87">
        <v>-4520</v>
      </c>
      <c r="F37" s="87"/>
      <c r="G37" s="87">
        <v>-4004</v>
      </c>
      <c r="H37" s="87"/>
      <c r="I37" s="87">
        <v>-4528</v>
      </c>
      <c r="J37" s="5"/>
      <c r="K37" s="87">
        <v>-4242</v>
      </c>
      <c r="L37" s="87"/>
      <c r="M37" s="87">
        <v>-4552</v>
      </c>
      <c r="N37" s="87"/>
      <c r="O37" s="87">
        <v>-5457</v>
      </c>
      <c r="P37" s="182"/>
      <c r="Q37" s="87">
        <v>-6048</v>
      </c>
      <c r="R37" s="182"/>
      <c r="S37" s="98">
        <v>0</v>
      </c>
      <c r="T37" s="182"/>
      <c r="U37" s="98">
        <v>0</v>
      </c>
    </row>
    <row r="38" spans="2:69" hidden="1" outlineLevel="1" collapsed="1" x14ac:dyDescent="0.35">
      <c r="B38" s="147">
        <v>46</v>
      </c>
      <c r="C38" s="151" t="s">
        <v>30</v>
      </c>
      <c r="D38" s="90">
        <f t="shared" ref="D38:G38" si="41">SUM(D39:D42)</f>
        <v>-7837</v>
      </c>
      <c r="E38" s="90">
        <f t="shared" si="41"/>
        <v>-9047</v>
      </c>
      <c r="F38" s="94"/>
      <c r="G38" s="90">
        <f t="shared" si="41"/>
        <v>-8173</v>
      </c>
      <c r="H38" s="94"/>
      <c r="I38" s="90">
        <f t="shared" ref="I38" si="42">SUM(I39:I42)</f>
        <v>-7207</v>
      </c>
      <c r="J38" s="8"/>
      <c r="K38" s="90">
        <f t="shared" ref="K38" si="43">SUM(K39:K42)</f>
        <v>-6514</v>
      </c>
      <c r="L38" s="90"/>
      <c r="M38" s="90">
        <f t="shared" ref="M38" si="44">SUM(M39:M42)</f>
        <v>-7612</v>
      </c>
      <c r="N38" s="90"/>
      <c r="O38" s="90">
        <f t="shared" ref="O38:Q38" si="45">SUM(O39:O42)</f>
        <v>-2812</v>
      </c>
      <c r="P38" s="90">
        <f t="shared" si="45"/>
        <v>0</v>
      </c>
      <c r="Q38" s="90">
        <f t="shared" si="45"/>
        <v>-3015</v>
      </c>
      <c r="R38" s="90">
        <f t="shared" ref="R38:T38" si="46">SUM(R39:R42)</f>
        <v>0</v>
      </c>
      <c r="S38" s="8">
        <f t="shared" si="46"/>
        <v>0</v>
      </c>
      <c r="T38" s="90">
        <f t="shared" si="46"/>
        <v>0</v>
      </c>
      <c r="U38" s="8">
        <f t="shared" ref="U38" si="47">SUM(U39:U42)</f>
        <v>0</v>
      </c>
    </row>
    <row r="39" spans="2:69" hidden="1" outlineLevel="2" x14ac:dyDescent="0.35">
      <c r="B39" s="147">
        <v>47</v>
      </c>
      <c r="C39" s="150" t="s">
        <v>31</v>
      </c>
      <c r="D39" s="87">
        <v>-7089</v>
      </c>
      <c r="E39" s="87">
        <v>-6961</v>
      </c>
      <c r="F39" s="87"/>
      <c r="G39" s="87">
        <v>-6923</v>
      </c>
      <c r="H39" s="87"/>
      <c r="I39" s="87">
        <v>-6642</v>
      </c>
      <c r="J39" s="5"/>
      <c r="K39" s="87">
        <v>-6102</v>
      </c>
      <c r="L39" s="87"/>
      <c r="M39" s="87">
        <v>-7382</v>
      </c>
      <c r="N39" s="87"/>
      <c r="O39" s="87">
        <v>-2585</v>
      </c>
      <c r="P39" s="182"/>
      <c r="Q39" s="87">
        <v>-2511</v>
      </c>
      <c r="R39" s="182"/>
      <c r="S39" s="98">
        <v>0</v>
      </c>
      <c r="T39" s="182"/>
      <c r="U39" s="98">
        <v>0</v>
      </c>
    </row>
    <row r="40" spans="2:69" hidden="1" outlineLevel="2" x14ac:dyDescent="0.35">
      <c r="B40" s="147">
        <v>48</v>
      </c>
      <c r="C40" s="150" t="s">
        <v>32</v>
      </c>
      <c r="D40" s="87">
        <v>-732</v>
      </c>
      <c r="E40" s="87">
        <v>-2073</v>
      </c>
      <c r="F40" s="87"/>
      <c r="G40" s="87">
        <v>-1233</v>
      </c>
      <c r="H40" s="87"/>
      <c r="I40" s="87">
        <v>-531</v>
      </c>
      <c r="J40" s="5"/>
      <c r="K40" s="87">
        <v>-397</v>
      </c>
      <c r="L40" s="87"/>
      <c r="M40" s="87">
        <v>-230</v>
      </c>
      <c r="N40" s="87"/>
      <c r="O40" s="87">
        <v>-222</v>
      </c>
      <c r="P40" s="182"/>
      <c r="Q40" s="87">
        <v>-489</v>
      </c>
      <c r="R40" s="182"/>
      <c r="S40" s="98">
        <v>0</v>
      </c>
      <c r="T40" s="182"/>
      <c r="U40" s="98">
        <v>0</v>
      </c>
    </row>
    <row r="41" spans="2:69" hidden="1" outlineLevel="2" x14ac:dyDescent="0.35">
      <c r="B41" s="147">
        <v>49</v>
      </c>
      <c r="C41" s="150" t="s">
        <v>33</v>
      </c>
      <c r="D41" s="87">
        <v>-16</v>
      </c>
      <c r="E41" s="87">
        <v>-13</v>
      </c>
      <c r="F41" s="87"/>
      <c r="G41" s="87">
        <v>-17</v>
      </c>
      <c r="H41" s="87"/>
      <c r="I41" s="87">
        <v>-34</v>
      </c>
      <c r="J41" s="5"/>
      <c r="K41" s="87">
        <v>-15</v>
      </c>
      <c r="L41" s="87"/>
      <c r="M41" s="87">
        <v>0</v>
      </c>
      <c r="N41" s="87"/>
      <c r="O41" s="87">
        <v>-5</v>
      </c>
      <c r="P41" s="182"/>
      <c r="Q41" s="87">
        <v>-15</v>
      </c>
      <c r="R41" s="182"/>
      <c r="S41" s="98">
        <v>0</v>
      </c>
      <c r="T41" s="182"/>
      <c r="U41" s="98">
        <v>0</v>
      </c>
    </row>
    <row r="42" spans="2:69" hidden="1" outlineLevel="2" x14ac:dyDescent="0.35">
      <c r="B42" s="147">
        <v>50</v>
      </c>
      <c r="C42" s="150" t="s">
        <v>29</v>
      </c>
      <c r="D42" s="87">
        <v>0</v>
      </c>
      <c r="E42" s="87">
        <v>0</v>
      </c>
      <c r="F42" s="87"/>
      <c r="G42" s="87">
        <v>0</v>
      </c>
      <c r="H42" s="87"/>
      <c r="I42" s="87">
        <v>0</v>
      </c>
      <c r="J42" s="5"/>
      <c r="K42" s="87">
        <v>0</v>
      </c>
      <c r="L42" s="87"/>
      <c r="M42" s="87">
        <v>0</v>
      </c>
      <c r="N42" s="87"/>
      <c r="O42" s="87">
        <v>0</v>
      </c>
      <c r="P42" s="182"/>
      <c r="Q42" s="87">
        <v>0</v>
      </c>
      <c r="R42" s="182"/>
      <c r="S42" s="98">
        <v>0</v>
      </c>
      <c r="T42" s="182"/>
      <c r="U42" s="98">
        <v>0</v>
      </c>
    </row>
    <row r="43" spans="2:69" hidden="1" outlineLevel="1" collapsed="1" x14ac:dyDescent="0.35">
      <c r="B43" s="147">
        <v>51</v>
      </c>
      <c r="C43" s="151" t="s">
        <v>34</v>
      </c>
      <c r="D43" s="90">
        <f t="shared" ref="D43:G43" si="48">SUM(D44:D50)</f>
        <v>-363</v>
      </c>
      <c r="E43" s="90">
        <f t="shared" si="48"/>
        <v>-1590</v>
      </c>
      <c r="F43" s="94"/>
      <c r="G43" s="90">
        <f t="shared" si="48"/>
        <v>-1103</v>
      </c>
      <c r="H43" s="94"/>
      <c r="I43" s="90">
        <f t="shared" ref="I43" si="49">SUM(I44:I50)</f>
        <v>-1240</v>
      </c>
      <c r="J43" s="8"/>
      <c r="K43" s="90">
        <f t="shared" ref="K43" si="50">SUM(K44:K50)</f>
        <v>-1165</v>
      </c>
      <c r="L43" s="90"/>
      <c r="M43" s="90">
        <f t="shared" ref="M43" si="51">SUM(M44:M50)</f>
        <v>-1085</v>
      </c>
      <c r="N43" s="90"/>
      <c r="O43" s="90">
        <f t="shared" ref="O43:Q43" si="52">SUM(O44:O50)</f>
        <v>-1202</v>
      </c>
      <c r="P43" s="90">
        <f t="shared" si="52"/>
        <v>0</v>
      </c>
      <c r="Q43" s="90">
        <f t="shared" si="52"/>
        <v>-927</v>
      </c>
      <c r="R43" s="90">
        <f t="shared" ref="R43:T43" si="53">SUM(R44:R50)</f>
        <v>0</v>
      </c>
      <c r="S43" s="8">
        <f t="shared" si="53"/>
        <v>0</v>
      </c>
      <c r="T43" s="90">
        <f t="shared" si="53"/>
        <v>0</v>
      </c>
      <c r="U43" s="8">
        <f t="shared" ref="U43" si="54">SUM(U44:U50)</f>
        <v>0</v>
      </c>
    </row>
    <row r="44" spans="2:69" hidden="1" outlineLevel="2" x14ac:dyDescent="0.35">
      <c r="B44" s="147">
        <v>52</v>
      </c>
      <c r="C44" s="150" t="s">
        <v>35</v>
      </c>
      <c r="D44" s="87">
        <v>-270</v>
      </c>
      <c r="E44" s="87">
        <v>-1446</v>
      </c>
      <c r="F44" s="87"/>
      <c r="G44" s="87">
        <v>-957</v>
      </c>
      <c r="H44" s="87"/>
      <c r="I44" s="87">
        <v>-1050</v>
      </c>
      <c r="J44" s="5"/>
      <c r="K44" s="87">
        <v>-984</v>
      </c>
      <c r="L44" s="87"/>
      <c r="M44" s="87">
        <v>-1007</v>
      </c>
      <c r="N44" s="87"/>
      <c r="O44" s="87">
        <v>-1160</v>
      </c>
      <c r="P44" s="182"/>
      <c r="Q44" s="87">
        <v>-848</v>
      </c>
      <c r="R44" s="182"/>
      <c r="S44" s="98">
        <v>0</v>
      </c>
      <c r="T44" s="182"/>
      <c r="U44" s="98">
        <v>0</v>
      </c>
    </row>
    <row r="45" spans="2:69" hidden="1" outlineLevel="2" x14ac:dyDescent="0.35">
      <c r="B45" s="147">
        <v>53</v>
      </c>
      <c r="C45" s="150" t="s">
        <v>36</v>
      </c>
      <c r="D45" s="87">
        <v>0</v>
      </c>
      <c r="E45" s="87">
        <v>0</v>
      </c>
      <c r="F45" s="87"/>
      <c r="G45" s="87">
        <v>0</v>
      </c>
      <c r="H45" s="87"/>
      <c r="I45" s="87">
        <v>0</v>
      </c>
      <c r="J45" s="5"/>
      <c r="K45" s="87">
        <v>0</v>
      </c>
      <c r="L45" s="87"/>
      <c r="M45" s="87">
        <v>0</v>
      </c>
      <c r="N45" s="87"/>
      <c r="O45" s="87">
        <v>0</v>
      </c>
      <c r="P45" s="182"/>
      <c r="Q45" s="87">
        <v>0</v>
      </c>
      <c r="R45" s="182"/>
      <c r="S45" s="98">
        <v>0</v>
      </c>
      <c r="T45" s="182"/>
      <c r="U45" s="98">
        <v>0</v>
      </c>
    </row>
    <row r="46" spans="2:69" hidden="1" outlineLevel="2" x14ac:dyDescent="0.35">
      <c r="B46" s="147">
        <v>54</v>
      </c>
      <c r="C46" s="150" t="s">
        <v>37</v>
      </c>
      <c r="D46" s="87">
        <v>0</v>
      </c>
      <c r="E46" s="87">
        <v>0</v>
      </c>
      <c r="F46" s="87"/>
      <c r="G46" s="87">
        <v>0</v>
      </c>
      <c r="H46" s="87"/>
      <c r="I46" s="87">
        <v>0</v>
      </c>
      <c r="J46" s="5"/>
      <c r="K46" s="87">
        <v>0</v>
      </c>
      <c r="L46" s="87"/>
      <c r="M46" s="87">
        <v>0</v>
      </c>
      <c r="N46" s="87"/>
      <c r="O46" s="87">
        <v>0</v>
      </c>
      <c r="P46" s="182"/>
      <c r="Q46" s="87">
        <v>0</v>
      </c>
      <c r="R46" s="182"/>
      <c r="S46" s="98">
        <v>0</v>
      </c>
      <c r="T46" s="182"/>
      <c r="U46" s="98">
        <v>0</v>
      </c>
    </row>
    <row r="47" spans="2:69" hidden="1" outlineLevel="2" x14ac:dyDescent="0.35">
      <c r="B47" s="147">
        <v>55</v>
      </c>
      <c r="C47" s="150" t="s">
        <v>38</v>
      </c>
      <c r="D47" s="87">
        <v>0</v>
      </c>
      <c r="E47" s="87">
        <v>0</v>
      </c>
      <c r="F47" s="87"/>
      <c r="G47" s="87">
        <v>0</v>
      </c>
      <c r="H47" s="87"/>
      <c r="I47" s="87">
        <v>0</v>
      </c>
      <c r="J47" s="5"/>
      <c r="K47" s="87">
        <v>0</v>
      </c>
      <c r="L47" s="87"/>
      <c r="M47" s="87">
        <v>0</v>
      </c>
      <c r="N47" s="87"/>
      <c r="O47" s="87">
        <v>0</v>
      </c>
      <c r="P47" s="182"/>
      <c r="Q47" s="87">
        <v>0</v>
      </c>
      <c r="R47" s="182"/>
      <c r="S47" s="98">
        <v>0</v>
      </c>
      <c r="T47" s="182"/>
      <c r="U47" s="98">
        <v>0</v>
      </c>
      <c r="BN47" s="147">
        <v>9143</v>
      </c>
      <c r="BO47" s="147">
        <v>9143</v>
      </c>
      <c r="BP47" s="147">
        <v>9143</v>
      </c>
      <c r="BQ47" s="147">
        <v>9143</v>
      </c>
    </row>
    <row r="48" spans="2:69" hidden="1" outlineLevel="2" x14ac:dyDescent="0.35">
      <c r="B48" s="147">
        <v>56</v>
      </c>
      <c r="C48" s="150" t="s">
        <v>39</v>
      </c>
      <c r="D48" s="87">
        <v>0</v>
      </c>
      <c r="E48" s="87">
        <v>0</v>
      </c>
      <c r="F48" s="87"/>
      <c r="G48" s="87">
        <v>0</v>
      </c>
      <c r="H48" s="87"/>
      <c r="I48" s="87">
        <v>0</v>
      </c>
      <c r="J48" s="5"/>
      <c r="K48" s="87">
        <v>0</v>
      </c>
      <c r="L48" s="87"/>
      <c r="M48" s="87">
        <v>0</v>
      </c>
      <c r="N48" s="87"/>
      <c r="O48" s="87">
        <v>0</v>
      </c>
      <c r="P48" s="182"/>
      <c r="Q48" s="87">
        <v>0</v>
      </c>
      <c r="R48" s="182"/>
      <c r="S48" s="98">
        <v>0</v>
      </c>
      <c r="T48" s="182"/>
      <c r="U48" s="98">
        <v>0</v>
      </c>
    </row>
    <row r="49" spans="2:69" hidden="1" outlineLevel="2" x14ac:dyDescent="0.35">
      <c r="B49" s="147">
        <v>57</v>
      </c>
      <c r="C49" s="150" t="s">
        <v>40</v>
      </c>
      <c r="D49" s="87">
        <v>-7</v>
      </c>
      <c r="E49" s="87">
        <v>-4</v>
      </c>
      <c r="F49" s="87"/>
      <c r="G49" s="87">
        <v>-4</v>
      </c>
      <c r="H49" s="87"/>
      <c r="I49" s="87">
        <v>-19</v>
      </c>
      <c r="J49" s="5"/>
      <c r="K49" s="87">
        <v>-42</v>
      </c>
      <c r="L49" s="87"/>
      <c r="M49" s="87">
        <v>-44</v>
      </c>
      <c r="N49" s="87"/>
      <c r="O49" s="87">
        <v>-41</v>
      </c>
      <c r="P49" s="182"/>
      <c r="Q49" s="87">
        <v>-61</v>
      </c>
      <c r="R49" s="182"/>
      <c r="S49" s="98">
        <v>0</v>
      </c>
      <c r="T49" s="182"/>
      <c r="U49" s="98">
        <v>0</v>
      </c>
    </row>
    <row r="50" spans="2:69" hidden="1" outlineLevel="2" x14ac:dyDescent="0.35">
      <c r="B50" s="147">
        <v>58</v>
      </c>
      <c r="C50" s="150" t="s">
        <v>41</v>
      </c>
      <c r="D50" s="87">
        <v>-86</v>
      </c>
      <c r="E50" s="87">
        <v>-140</v>
      </c>
      <c r="F50" s="87"/>
      <c r="G50" s="87">
        <v>-142</v>
      </c>
      <c r="H50" s="87"/>
      <c r="I50" s="87">
        <v>-171</v>
      </c>
      <c r="J50" s="5"/>
      <c r="K50" s="87">
        <v>-139</v>
      </c>
      <c r="L50" s="87"/>
      <c r="M50" s="87">
        <v>-34</v>
      </c>
      <c r="N50" s="87"/>
      <c r="O50" s="87">
        <v>-1</v>
      </c>
      <c r="P50" s="182"/>
      <c r="Q50" s="87">
        <v>-18</v>
      </c>
      <c r="R50" s="182"/>
      <c r="S50" s="98">
        <v>0</v>
      </c>
      <c r="T50" s="182"/>
      <c r="U50" s="98">
        <v>0</v>
      </c>
    </row>
    <row r="51" spans="2:69" hidden="1" outlineLevel="1" collapsed="1" x14ac:dyDescent="0.35">
      <c r="B51" s="147">
        <v>59</v>
      </c>
      <c r="C51" s="151" t="s">
        <v>42</v>
      </c>
      <c r="D51" s="90">
        <f t="shared" ref="D51:G51" si="55">SUM(D52:D56)</f>
        <v>-76</v>
      </c>
      <c r="E51" s="90">
        <f t="shared" si="55"/>
        <v>-67</v>
      </c>
      <c r="F51" s="94"/>
      <c r="G51" s="90">
        <f t="shared" si="55"/>
        <v>-73</v>
      </c>
      <c r="H51" s="94"/>
      <c r="I51" s="90">
        <f t="shared" ref="I51" si="56">SUM(I52:I56)</f>
        <v>-122</v>
      </c>
      <c r="J51" s="8"/>
      <c r="K51" s="90">
        <f t="shared" ref="K51" si="57">SUM(K52:K56)</f>
        <v>-110</v>
      </c>
      <c r="L51" s="90"/>
      <c r="M51" s="90">
        <f t="shared" ref="M51" si="58">SUM(M52:M56)</f>
        <v>-89</v>
      </c>
      <c r="N51" s="90"/>
      <c r="O51" s="90">
        <f t="shared" ref="O51:Q51" si="59">SUM(O52:O56)</f>
        <v>-98</v>
      </c>
      <c r="P51" s="90">
        <f t="shared" si="59"/>
        <v>0</v>
      </c>
      <c r="Q51" s="90">
        <f t="shared" si="59"/>
        <v>-81</v>
      </c>
      <c r="R51" s="90">
        <f t="shared" ref="R51:T51" si="60">SUM(R52:R56)</f>
        <v>0</v>
      </c>
      <c r="S51" s="8">
        <f t="shared" si="60"/>
        <v>0</v>
      </c>
      <c r="T51" s="90">
        <f t="shared" si="60"/>
        <v>0</v>
      </c>
      <c r="U51" s="8">
        <f t="shared" ref="U51" si="61">SUM(U52:U56)</f>
        <v>0</v>
      </c>
    </row>
    <row r="52" spans="2:69" hidden="1" outlineLevel="2" x14ac:dyDescent="0.35">
      <c r="B52" s="147">
        <v>60</v>
      </c>
      <c r="C52" s="150" t="s">
        <v>43</v>
      </c>
      <c r="D52" s="87">
        <v>0</v>
      </c>
      <c r="E52" s="87">
        <v>0</v>
      </c>
      <c r="F52" s="87"/>
      <c r="G52" s="87">
        <v>0</v>
      </c>
      <c r="H52" s="87"/>
      <c r="I52" s="87">
        <v>0</v>
      </c>
      <c r="J52" s="5"/>
      <c r="K52" s="87">
        <v>0</v>
      </c>
      <c r="L52" s="87"/>
      <c r="M52" s="87">
        <v>0</v>
      </c>
      <c r="N52" s="87"/>
      <c r="O52" s="87">
        <v>0</v>
      </c>
      <c r="P52" s="182"/>
      <c r="Q52" s="87">
        <v>0</v>
      </c>
      <c r="R52" s="182"/>
      <c r="S52" s="98">
        <v>0</v>
      </c>
      <c r="T52" s="182"/>
      <c r="U52" s="98">
        <v>0</v>
      </c>
    </row>
    <row r="53" spans="2:69" hidden="1" outlineLevel="2" x14ac:dyDescent="0.35">
      <c r="B53" s="147">
        <v>61</v>
      </c>
      <c r="C53" s="150" t="s">
        <v>44</v>
      </c>
      <c r="D53" s="87">
        <v>0</v>
      </c>
      <c r="E53" s="87">
        <v>0</v>
      </c>
      <c r="F53" s="87"/>
      <c r="G53" s="87">
        <v>0</v>
      </c>
      <c r="H53" s="87"/>
      <c r="I53" s="87">
        <v>0</v>
      </c>
      <c r="J53" s="5"/>
      <c r="K53" s="87">
        <v>0</v>
      </c>
      <c r="L53" s="87"/>
      <c r="M53" s="87">
        <v>0</v>
      </c>
      <c r="N53" s="87"/>
      <c r="O53" s="87">
        <v>0</v>
      </c>
      <c r="P53" s="182"/>
      <c r="Q53" s="87">
        <v>0</v>
      </c>
      <c r="R53" s="182"/>
      <c r="S53" s="98">
        <v>0</v>
      </c>
      <c r="T53" s="182"/>
      <c r="U53" s="98">
        <v>0</v>
      </c>
    </row>
    <row r="54" spans="2:69" hidden="1" outlineLevel="2" x14ac:dyDescent="0.35">
      <c r="B54" s="147">
        <v>62</v>
      </c>
      <c r="C54" s="150" t="s">
        <v>45</v>
      </c>
      <c r="D54" s="87">
        <v>0</v>
      </c>
      <c r="E54" s="87">
        <v>0</v>
      </c>
      <c r="F54" s="87"/>
      <c r="G54" s="87">
        <v>0</v>
      </c>
      <c r="H54" s="87"/>
      <c r="I54" s="87">
        <v>0</v>
      </c>
      <c r="J54" s="5"/>
      <c r="K54" s="87">
        <v>0</v>
      </c>
      <c r="L54" s="87"/>
      <c r="M54" s="87">
        <v>0</v>
      </c>
      <c r="N54" s="87"/>
      <c r="O54" s="87">
        <v>0</v>
      </c>
      <c r="P54" s="182"/>
      <c r="Q54" s="87">
        <v>0</v>
      </c>
      <c r="R54" s="182"/>
      <c r="S54" s="98">
        <v>0</v>
      </c>
      <c r="T54" s="182"/>
      <c r="U54" s="98">
        <v>0</v>
      </c>
    </row>
    <row r="55" spans="2:69" hidden="1" outlineLevel="2" x14ac:dyDescent="0.35">
      <c r="B55" s="147">
        <v>63</v>
      </c>
      <c r="C55" s="150" t="s">
        <v>46</v>
      </c>
      <c r="D55" s="87">
        <v>-76</v>
      </c>
      <c r="E55" s="87">
        <v>-67</v>
      </c>
      <c r="F55" s="87"/>
      <c r="G55" s="87">
        <v>-73</v>
      </c>
      <c r="H55" s="87"/>
      <c r="I55" s="87">
        <v>-122</v>
      </c>
      <c r="J55" s="5"/>
      <c r="K55" s="87">
        <v>-110</v>
      </c>
      <c r="L55" s="87"/>
      <c r="M55" s="87">
        <v>-89</v>
      </c>
      <c r="N55" s="87"/>
      <c r="O55" s="87">
        <v>-98</v>
      </c>
      <c r="P55" s="182"/>
      <c r="Q55" s="87">
        <v>-81</v>
      </c>
      <c r="R55" s="182"/>
      <c r="S55" s="98">
        <v>0</v>
      </c>
      <c r="T55" s="182"/>
      <c r="U55" s="98">
        <v>0</v>
      </c>
    </row>
    <row r="56" spans="2:69" hidden="1" outlineLevel="2" x14ac:dyDescent="0.35">
      <c r="B56" s="147">
        <v>64</v>
      </c>
      <c r="C56" s="150" t="s">
        <v>47</v>
      </c>
      <c r="D56" s="87">
        <v>0</v>
      </c>
      <c r="E56" s="87">
        <v>0</v>
      </c>
      <c r="F56" s="87"/>
      <c r="G56" s="87">
        <v>0</v>
      </c>
      <c r="H56" s="87"/>
      <c r="I56" s="87">
        <v>0</v>
      </c>
      <c r="J56" s="5"/>
      <c r="K56" s="87">
        <v>0</v>
      </c>
      <c r="L56" s="87"/>
      <c r="M56" s="87">
        <v>0</v>
      </c>
      <c r="N56" s="87"/>
      <c r="O56" s="87">
        <v>0</v>
      </c>
      <c r="P56" s="182"/>
      <c r="Q56" s="87">
        <v>0</v>
      </c>
      <c r="R56" s="182"/>
      <c r="S56" s="98">
        <v>0</v>
      </c>
      <c r="T56" s="182"/>
      <c r="U56" s="98">
        <v>0</v>
      </c>
    </row>
    <row r="57" spans="2:69" hidden="1" outlineLevel="1" collapsed="1" x14ac:dyDescent="0.35">
      <c r="B57" s="147">
        <v>65</v>
      </c>
      <c r="C57" s="151" t="s">
        <v>48</v>
      </c>
      <c r="D57" s="90">
        <f t="shared" ref="D57:G57" si="62">SUM(D58:D60)</f>
        <v>-2436</v>
      </c>
      <c r="E57" s="90">
        <f t="shared" si="62"/>
        <v>-2392</v>
      </c>
      <c r="F57" s="94"/>
      <c r="G57" s="90">
        <f t="shared" si="62"/>
        <v>-2220</v>
      </c>
      <c r="H57" s="94"/>
      <c r="I57" s="90">
        <f t="shared" ref="I57" si="63">SUM(I58:I60)</f>
        <v>-2360</v>
      </c>
      <c r="J57" s="8"/>
      <c r="K57" s="90">
        <f t="shared" ref="K57" si="64">SUM(K58:K60)</f>
        <v>-1981</v>
      </c>
      <c r="L57" s="90"/>
      <c r="M57" s="90">
        <f t="shared" ref="M57" si="65">SUM(M58:M60)</f>
        <v>-1902</v>
      </c>
      <c r="N57" s="90"/>
      <c r="O57" s="90">
        <f t="shared" ref="O57:Q57" si="66">SUM(O58:O60)</f>
        <v>-2418</v>
      </c>
      <c r="P57" s="90">
        <f t="shared" si="66"/>
        <v>0</v>
      </c>
      <c r="Q57" s="90">
        <f t="shared" si="66"/>
        <v>-2004</v>
      </c>
      <c r="R57" s="90">
        <f t="shared" ref="R57:T57" si="67">SUM(R58:R60)</f>
        <v>0</v>
      </c>
      <c r="S57" s="8">
        <f t="shared" si="67"/>
        <v>0</v>
      </c>
      <c r="T57" s="90">
        <f t="shared" si="67"/>
        <v>0</v>
      </c>
      <c r="U57" s="8">
        <f t="shared" ref="U57" si="68">SUM(U58:U60)</f>
        <v>0</v>
      </c>
      <c r="BN57" s="147">
        <v>224</v>
      </c>
      <c r="BO57" s="147">
        <v>146</v>
      </c>
      <c r="BP57" s="147">
        <v>16</v>
      </c>
      <c r="BQ57" s="147">
        <v>16</v>
      </c>
    </row>
    <row r="58" spans="2:69" hidden="1" outlineLevel="2" x14ac:dyDescent="0.35">
      <c r="B58" s="147">
        <v>66</v>
      </c>
      <c r="C58" s="150" t="s">
        <v>49</v>
      </c>
      <c r="D58" s="87">
        <v>-1639</v>
      </c>
      <c r="E58" s="87">
        <v>-1568</v>
      </c>
      <c r="F58" s="87"/>
      <c r="G58" s="87">
        <v>-1472</v>
      </c>
      <c r="H58" s="87"/>
      <c r="I58" s="87">
        <v>-1603</v>
      </c>
      <c r="J58" s="5"/>
      <c r="K58" s="87">
        <v>-1268</v>
      </c>
      <c r="L58" s="87"/>
      <c r="M58" s="87">
        <v>-1203</v>
      </c>
      <c r="N58" s="87"/>
      <c r="O58" s="87">
        <v>-1687</v>
      </c>
      <c r="P58" s="182"/>
      <c r="Q58" s="87">
        <v>-1149</v>
      </c>
      <c r="R58" s="182"/>
      <c r="S58" s="98">
        <v>0</v>
      </c>
      <c r="T58" s="182"/>
      <c r="U58" s="98">
        <v>0</v>
      </c>
    </row>
    <row r="59" spans="2:69" hidden="1" outlineLevel="2" x14ac:dyDescent="0.35">
      <c r="B59" s="147">
        <v>67</v>
      </c>
      <c r="C59" s="150" t="s">
        <v>50</v>
      </c>
      <c r="D59" s="87">
        <v>-640</v>
      </c>
      <c r="E59" s="87">
        <v>-628</v>
      </c>
      <c r="F59" s="87"/>
      <c r="G59" s="87">
        <v>-455</v>
      </c>
      <c r="H59" s="87"/>
      <c r="I59" s="87">
        <v>-608</v>
      </c>
      <c r="J59" s="5"/>
      <c r="K59" s="87">
        <v>-545</v>
      </c>
      <c r="L59" s="87"/>
      <c r="M59" s="87">
        <v>-519</v>
      </c>
      <c r="N59" s="87"/>
      <c r="O59" s="87">
        <v>-591</v>
      </c>
      <c r="P59" s="182"/>
      <c r="Q59" s="87">
        <v>-765</v>
      </c>
      <c r="R59" s="182"/>
      <c r="S59" s="98">
        <v>0</v>
      </c>
      <c r="T59" s="182"/>
      <c r="U59" s="98">
        <v>0</v>
      </c>
    </row>
    <row r="60" spans="2:69" hidden="1" outlineLevel="2" x14ac:dyDescent="0.35">
      <c r="B60" s="147">
        <v>68</v>
      </c>
      <c r="C60" s="150" t="s">
        <v>51</v>
      </c>
      <c r="D60" s="87">
        <v>-157</v>
      </c>
      <c r="E60" s="87">
        <v>-196</v>
      </c>
      <c r="F60" s="87"/>
      <c r="G60" s="87">
        <v>-293</v>
      </c>
      <c r="H60" s="87"/>
      <c r="I60" s="87">
        <v>-149</v>
      </c>
      <c r="J60" s="5"/>
      <c r="K60" s="87">
        <v>-168</v>
      </c>
      <c r="L60" s="87"/>
      <c r="M60" s="87">
        <v>-180</v>
      </c>
      <c r="N60" s="87"/>
      <c r="O60" s="87">
        <v>-140</v>
      </c>
      <c r="P60" s="182"/>
      <c r="Q60" s="87">
        <v>-90</v>
      </c>
      <c r="R60" s="182"/>
      <c r="S60" s="98">
        <v>0</v>
      </c>
      <c r="T60" s="182"/>
      <c r="U60" s="98">
        <v>0</v>
      </c>
    </row>
    <row r="61" spans="2:69" hidden="1" outlineLevel="1" collapsed="1" x14ac:dyDescent="0.35">
      <c r="B61" s="147">
        <v>69</v>
      </c>
      <c r="C61" s="151" t="s">
        <v>52</v>
      </c>
      <c r="D61" s="90">
        <f t="shared" ref="D61:G61" si="69">SUM(D62:D77)</f>
        <v>-7178</v>
      </c>
      <c r="E61" s="90">
        <f t="shared" si="69"/>
        <v>-7182</v>
      </c>
      <c r="F61" s="94"/>
      <c r="G61" s="90">
        <f t="shared" si="69"/>
        <v>-5570</v>
      </c>
      <c r="H61" s="94"/>
      <c r="I61" s="90">
        <f t="shared" ref="I61" si="70">SUM(I62:I77)</f>
        <v>-8625</v>
      </c>
      <c r="J61" s="8"/>
      <c r="K61" s="90">
        <f t="shared" ref="K61" si="71">SUM(K62:K77)</f>
        <v>-4858</v>
      </c>
      <c r="L61" s="90"/>
      <c r="M61" s="90">
        <f t="shared" ref="M61" si="72">SUM(M62:M77)</f>
        <v>-6478</v>
      </c>
      <c r="N61" s="90"/>
      <c r="O61" s="90">
        <f t="shared" ref="O61:Q61" si="73">SUM(O62:O77)</f>
        <v>-6690</v>
      </c>
      <c r="P61" s="90">
        <f t="shared" si="73"/>
        <v>0</v>
      </c>
      <c r="Q61" s="90">
        <f t="shared" si="73"/>
        <v>-5288</v>
      </c>
      <c r="R61" s="90">
        <f t="shared" ref="R61:T61" si="74">SUM(R62:R77)</f>
        <v>0</v>
      </c>
      <c r="S61" s="8">
        <f t="shared" si="74"/>
        <v>0</v>
      </c>
      <c r="T61" s="90">
        <f t="shared" si="74"/>
        <v>0</v>
      </c>
      <c r="U61" s="8">
        <f t="shared" ref="U61" si="75">SUM(U62:U77)</f>
        <v>0</v>
      </c>
    </row>
    <row r="62" spans="2:69" hidden="1" outlineLevel="2" x14ac:dyDescent="0.35">
      <c r="B62" s="147">
        <v>70</v>
      </c>
      <c r="C62" s="150" t="s">
        <v>53</v>
      </c>
      <c r="D62" s="87">
        <v>0</v>
      </c>
      <c r="E62" s="87">
        <v>0</v>
      </c>
      <c r="F62" s="87"/>
      <c r="G62" s="87">
        <v>0</v>
      </c>
      <c r="H62" s="87"/>
      <c r="I62" s="87">
        <v>0</v>
      </c>
      <c r="J62" s="5"/>
      <c r="K62" s="87">
        <v>0</v>
      </c>
      <c r="L62" s="87"/>
      <c r="M62" s="87">
        <v>0</v>
      </c>
      <c r="N62" s="87"/>
      <c r="O62" s="87">
        <v>0</v>
      </c>
      <c r="P62" s="182"/>
      <c r="Q62" s="87">
        <v>0</v>
      </c>
      <c r="R62" s="182"/>
      <c r="S62" s="98">
        <v>0</v>
      </c>
      <c r="T62" s="182"/>
      <c r="U62" s="98">
        <v>0</v>
      </c>
    </row>
    <row r="63" spans="2:69" hidden="1" outlineLevel="2" x14ac:dyDescent="0.35">
      <c r="B63" s="147">
        <v>71</v>
      </c>
      <c r="C63" s="150" t="s">
        <v>54</v>
      </c>
      <c r="D63" s="87">
        <v>-117</v>
      </c>
      <c r="E63" s="87">
        <v>-115</v>
      </c>
      <c r="F63" s="87"/>
      <c r="G63" s="87">
        <v>-42</v>
      </c>
      <c r="H63" s="87"/>
      <c r="I63" s="87">
        <v>-52</v>
      </c>
      <c r="J63" s="5"/>
      <c r="K63" s="87">
        <v>-76</v>
      </c>
      <c r="L63" s="87"/>
      <c r="M63" s="87">
        <v>-8</v>
      </c>
      <c r="N63" s="87"/>
      <c r="O63" s="87">
        <v>-23</v>
      </c>
      <c r="P63" s="182"/>
      <c r="Q63" s="87">
        <v>-14</v>
      </c>
      <c r="R63" s="182"/>
      <c r="S63" s="98">
        <v>0</v>
      </c>
      <c r="T63" s="182"/>
      <c r="U63" s="98">
        <v>0</v>
      </c>
    </row>
    <row r="64" spans="2:69" hidden="1" outlineLevel="2" x14ac:dyDescent="0.35">
      <c r="B64" s="147">
        <v>72</v>
      </c>
      <c r="C64" s="150" t="s">
        <v>55</v>
      </c>
      <c r="D64" s="87">
        <v>-27</v>
      </c>
      <c r="E64" s="87">
        <v>0</v>
      </c>
      <c r="F64" s="87"/>
      <c r="G64" s="87">
        <v>0</v>
      </c>
      <c r="H64" s="87"/>
      <c r="I64" s="87">
        <v>0</v>
      </c>
      <c r="J64" s="5"/>
      <c r="K64" s="87">
        <v>0</v>
      </c>
      <c r="L64" s="87"/>
      <c r="M64" s="87">
        <v>0</v>
      </c>
      <c r="N64" s="87"/>
      <c r="O64" s="87">
        <v>0</v>
      </c>
      <c r="P64" s="182"/>
      <c r="Q64" s="87">
        <v>0</v>
      </c>
      <c r="R64" s="182"/>
      <c r="S64" s="98">
        <v>0</v>
      </c>
      <c r="T64" s="182"/>
      <c r="U64" s="98">
        <v>0</v>
      </c>
    </row>
    <row r="65" spans="2:21" hidden="1" outlineLevel="2" x14ac:dyDescent="0.35">
      <c r="B65" s="147">
        <v>73</v>
      </c>
      <c r="C65" s="150" t="s">
        <v>56</v>
      </c>
      <c r="D65" s="87">
        <v>-947</v>
      </c>
      <c r="E65" s="87">
        <v>-1072</v>
      </c>
      <c r="F65" s="87"/>
      <c r="G65" s="87">
        <v>-909</v>
      </c>
      <c r="H65" s="87"/>
      <c r="I65" s="87">
        <v>-630</v>
      </c>
      <c r="J65" s="5"/>
      <c r="K65" s="87">
        <v>-669</v>
      </c>
      <c r="L65" s="87"/>
      <c r="M65" s="87">
        <v>-528</v>
      </c>
      <c r="N65" s="87"/>
      <c r="O65" s="87">
        <v>-576</v>
      </c>
      <c r="P65" s="182"/>
      <c r="Q65" s="87">
        <v>-415</v>
      </c>
      <c r="R65" s="182"/>
      <c r="S65" s="98">
        <v>0</v>
      </c>
      <c r="T65" s="182"/>
      <c r="U65" s="98">
        <v>0</v>
      </c>
    </row>
    <row r="66" spans="2:21" hidden="1" outlineLevel="2" x14ac:dyDescent="0.35">
      <c r="B66" s="147">
        <v>74</v>
      </c>
      <c r="C66" s="150" t="s">
        <v>57</v>
      </c>
      <c r="D66" s="87">
        <v>-54</v>
      </c>
      <c r="E66" s="87">
        <v>0</v>
      </c>
      <c r="F66" s="87"/>
      <c r="G66" s="87">
        <v>0</v>
      </c>
      <c r="H66" s="87"/>
      <c r="I66" s="87">
        <v>0</v>
      </c>
      <c r="J66" s="5"/>
      <c r="K66" s="87">
        <v>0</v>
      </c>
      <c r="L66" s="87"/>
      <c r="M66" s="87">
        <v>0</v>
      </c>
      <c r="N66" s="87"/>
      <c r="O66" s="87">
        <v>0</v>
      </c>
      <c r="P66" s="182"/>
      <c r="Q66" s="87">
        <v>0</v>
      </c>
      <c r="R66" s="182"/>
      <c r="S66" s="98">
        <v>0</v>
      </c>
      <c r="T66" s="182"/>
      <c r="U66" s="98">
        <v>0</v>
      </c>
    </row>
    <row r="67" spans="2:21" hidden="1" outlineLevel="2" x14ac:dyDescent="0.35">
      <c r="B67" s="147">
        <v>75</v>
      </c>
      <c r="C67" s="150" t="s">
        <v>58</v>
      </c>
      <c r="D67" s="87">
        <v>-49</v>
      </c>
      <c r="E67" s="87">
        <v>-93</v>
      </c>
      <c r="F67" s="87"/>
      <c r="G67" s="87">
        <v>-111</v>
      </c>
      <c r="H67" s="87"/>
      <c r="I67" s="87">
        <v>-213</v>
      </c>
      <c r="J67" s="5"/>
      <c r="K67" s="87">
        <v>-174</v>
      </c>
      <c r="L67" s="87"/>
      <c r="M67" s="87">
        <v>-54</v>
      </c>
      <c r="N67" s="87"/>
      <c r="O67" s="87">
        <v>-24</v>
      </c>
      <c r="P67" s="182"/>
      <c r="Q67" s="87">
        <v>-57</v>
      </c>
      <c r="R67" s="182"/>
      <c r="S67" s="98">
        <v>0</v>
      </c>
      <c r="T67" s="182"/>
      <c r="U67" s="98">
        <v>0</v>
      </c>
    </row>
    <row r="68" spans="2:21" hidden="1" outlineLevel="2" x14ac:dyDescent="0.35">
      <c r="B68" s="147">
        <v>76</v>
      </c>
      <c r="C68" s="150" t="s">
        <v>59</v>
      </c>
      <c r="D68" s="87">
        <v>-33</v>
      </c>
      <c r="E68" s="87">
        <v>-31</v>
      </c>
      <c r="F68" s="87"/>
      <c r="G68" s="87">
        <v>-4</v>
      </c>
      <c r="H68" s="87"/>
      <c r="I68" s="87">
        <v>-36</v>
      </c>
      <c r="J68" s="5"/>
      <c r="K68" s="87">
        <v>-19</v>
      </c>
      <c r="L68" s="87"/>
      <c r="M68" s="87">
        <v>-11</v>
      </c>
      <c r="N68" s="87"/>
      <c r="O68" s="87">
        <v>-14</v>
      </c>
      <c r="P68" s="182"/>
      <c r="Q68" s="87">
        <v>-14</v>
      </c>
      <c r="R68" s="182"/>
      <c r="S68" s="98">
        <v>0</v>
      </c>
      <c r="T68" s="182"/>
      <c r="U68" s="98">
        <v>0</v>
      </c>
    </row>
    <row r="69" spans="2:21" hidden="1" outlineLevel="2" x14ac:dyDescent="0.35">
      <c r="B69" s="147">
        <v>77</v>
      </c>
      <c r="C69" s="150" t="s">
        <v>60</v>
      </c>
      <c r="D69" s="87">
        <v>0</v>
      </c>
      <c r="E69" s="87">
        <v>0</v>
      </c>
      <c r="F69" s="87"/>
      <c r="G69" s="87">
        <v>0</v>
      </c>
      <c r="H69" s="87"/>
      <c r="I69" s="87">
        <v>0</v>
      </c>
      <c r="J69" s="5"/>
      <c r="K69" s="87">
        <v>0</v>
      </c>
      <c r="L69" s="87"/>
      <c r="M69" s="87">
        <v>0</v>
      </c>
      <c r="N69" s="87"/>
      <c r="O69" s="87">
        <v>0</v>
      </c>
      <c r="P69" s="182"/>
      <c r="Q69" s="87">
        <v>0</v>
      </c>
      <c r="R69" s="182"/>
      <c r="S69" s="98">
        <v>0</v>
      </c>
      <c r="T69" s="182"/>
      <c r="U69" s="98">
        <v>0</v>
      </c>
    </row>
    <row r="70" spans="2:21" hidden="1" outlineLevel="2" x14ac:dyDescent="0.35">
      <c r="B70" s="147">
        <v>78</v>
      </c>
      <c r="C70" s="150" t="s">
        <v>61</v>
      </c>
      <c r="D70" s="87">
        <v>-99</v>
      </c>
      <c r="E70" s="87">
        <v>-9</v>
      </c>
      <c r="F70" s="87"/>
      <c r="G70" s="87">
        <v>-18</v>
      </c>
      <c r="H70" s="87"/>
      <c r="I70" s="87">
        <v>-18</v>
      </c>
      <c r="J70" s="5"/>
      <c r="K70" s="87">
        <v>-10</v>
      </c>
      <c r="L70" s="87"/>
      <c r="M70" s="87">
        <v>-22</v>
      </c>
      <c r="N70" s="87"/>
      <c r="O70" s="87">
        <v>-172</v>
      </c>
      <c r="P70" s="182"/>
      <c r="Q70" s="87">
        <v>-41</v>
      </c>
      <c r="R70" s="182"/>
      <c r="S70" s="98">
        <v>0</v>
      </c>
      <c r="T70" s="182"/>
      <c r="U70" s="98">
        <v>0</v>
      </c>
    </row>
    <row r="71" spans="2:21" hidden="1" outlineLevel="2" x14ac:dyDescent="0.35">
      <c r="B71" s="147">
        <v>79</v>
      </c>
      <c r="C71" s="150" t="s">
        <v>62</v>
      </c>
      <c r="D71" s="87">
        <v>-745</v>
      </c>
      <c r="E71" s="87">
        <v>-797</v>
      </c>
      <c r="F71" s="87"/>
      <c r="G71" s="87">
        <v>-810</v>
      </c>
      <c r="H71" s="87"/>
      <c r="I71" s="87">
        <v>-811</v>
      </c>
      <c r="J71" s="5"/>
      <c r="K71" s="87">
        <v>-491</v>
      </c>
      <c r="L71" s="87"/>
      <c r="M71" s="87">
        <v>-691</v>
      </c>
      <c r="N71" s="87"/>
      <c r="O71" s="87">
        <v>-749</v>
      </c>
      <c r="P71" s="182"/>
      <c r="Q71" s="87">
        <v>-661</v>
      </c>
      <c r="R71" s="182"/>
      <c r="S71" s="98">
        <v>0</v>
      </c>
      <c r="T71" s="182"/>
      <c r="U71" s="98">
        <v>0</v>
      </c>
    </row>
    <row r="72" spans="2:21" hidden="1" outlineLevel="2" x14ac:dyDescent="0.35">
      <c r="B72" s="147">
        <v>80</v>
      </c>
      <c r="C72" s="150" t="s">
        <v>63</v>
      </c>
      <c r="D72" s="87">
        <v>-25</v>
      </c>
      <c r="E72" s="87">
        <v>0</v>
      </c>
      <c r="F72" s="87"/>
      <c r="G72" s="87">
        <v>0</v>
      </c>
      <c r="H72" s="87"/>
      <c r="I72" s="87">
        <v>-16</v>
      </c>
      <c r="J72" s="5"/>
      <c r="K72" s="87">
        <v>-20</v>
      </c>
      <c r="L72" s="87"/>
      <c r="M72" s="87">
        <v>-17</v>
      </c>
      <c r="N72" s="87"/>
      <c r="O72" s="87">
        <v>-64</v>
      </c>
      <c r="P72" s="182"/>
      <c r="Q72" s="87">
        <v>-18</v>
      </c>
      <c r="R72" s="182"/>
      <c r="S72" s="98">
        <v>0</v>
      </c>
      <c r="T72" s="182"/>
      <c r="U72" s="98">
        <v>0</v>
      </c>
    </row>
    <row r="73" spans="2:21" hidden="1" outlineLevel="2" x14ac:dyDescent="0.35">
      <c r="B73" s="147">
        <v>81</v>
      </c>
      <c r="C73" s="150" t="s">
        <v>64</v>
      </c>
      <c r="D73" s="87">
        <v>-1461</v>
      </c>
      <c r="E73" s="87">
        <v>-996</v>
      </c>
      <c r="F73" s="87"/>
      <c r="G73" s="87">
        <v>-186</v>
      </c>
      <c r="H73" s="87"/>
      <c r="I73" s="87">
        <v>-86</v>
      </c>
      <c r="J73" s="5"/>
      <c r="K73" s="87">
        <v>-66</v>
      </c>
      <c r="L73" s="87"/>
      <c r="M73" s="87">
        <v>-479</v>
      </c>
      <c r="N73" s="87"/>
      <c r="O73" s="87">
        <v>-155</v>
      </c>
      <c r="P73" s="182"/>
      <c r="Q73" s="87">
        <v>-952</v>
      </c>
      <c r="R73" s="182"/>
      <c r="S73" s="98">
        <v>0</v>
      </c>
      <c r="T73" s="182"/>
      <c r="U73" s="98">
        <v>0</v>
      </c>
    </row>
    <row r="74" spans="2:21" hidden="1" outlineLevel="2" x14ac:dyDescent="0.35">
      <c r="B74" s="147">
        <v>82</v>
      </c>
      <c r="C74" s="150" t="s">
        <v>65</v>
      </c>
      <c r="D74" s="87">
        <v>0</v>
      </c>
      <c r="E74" s="87">
        <v>0</v>
      </c>
      <c r="F74" s="87"/>
      <c r="G74" s="87">
        <v>0</v>
      </c>
      <c r="H74" s="87"/>
      <c r="I74" s="87">
        <v>0</v>
      </c>
      <c r="J74" s="5"/>
      <c r="K74" s="87">
        <v>0</v>
      </c>
      <c r="L74" s="87"/>
      <c r="M74" s="87">
        <v>0</v>
      </c>
      <c r="N74" s="87"/>
      <c r="O74" s="87">
        <v>0</v>
      </c>
      <c r="P74" s="182"/>
      <c r="Q74" s="87">
        <v>0</v>
      </c>
      <c r="R74" s="182"/>
      <c r="S74" s="98">
        <v>0</v>
      </c>
      <c r="T74" s="182"/>
      <c r="U74" s="98">
        <v>0</v>
      </c>
    </row>
    <row r="75" spans="2:21" hidden="1" outlineLevel="2" x14ac:dyDescent="0.35">
      <c r="B75" s="147">
        <v>83</v>
      </c>
      <c r="C75" s="150" t="s">
        <v>66</v>
      </c>
      <c r="D75" s="87">
        <v>-1246</v>
      </c>
      <c r="E75" s="87">
        <v>-1353</v>
      </c>
      <c r="F75" s="87"/>
      <c r="G75" s="87">
        <v>-1175</v>
      </c>
      <c r="H75" s="87"/>
      <c r="I75" s="87">
        <v>-864</v>
      </c>
      <c r="J75" s="5"/>
      <c r="K75" s="87">
        <v>-865</v>
      </c>
      <c r="L75" s="87"/>
      <c r="M75" s="87">
        <v>-835</v>
      </c>
      <c r="N75" s="87"/>
      <c r="O75" s="87">
        <v>-1081</v>
      </c>
      <c r="P75" s="182"/>
      <c r="Q75" s="87">
        <v>-1043</v>
      </c>
      <c r="R75" s="182"/>
      <c r="S75" s="98">
        <v>0</v>
      </c>
      <c r="T75" s="182"/>
      <c r="U75" s="98">
        <v>0</v>
      </c>
    </row>
    <row r="76" spans="2:21" hidden="1" outlineLevel="2" x14ac:dyDescent="0.35">
      <c r="B76" s="147">
        <v>84</v>
      </c>
      <c r="C76" s="150" t="s">
        <v>67</v>
      </c>
      <c r="D76" s="87">
        <v>-43</v>
      </c>
      <c r="E76" s="87">
        <v>-54</v>
      </c>
      <c r="F76" s="87"/>
      <c r="G76" s="87">
        <v>-22</v>
      </c>
      <c r="H76" s="87"/>
      <c r="I76" s="87">
        <v>-523</v>
      </c>
      <c r="J76" s="5"/>
      <c r="K76" s="87">
        <v>-485</v>
      </c>
      <c r="L76" s="87"/>
      <c r="M76" s="87">
        <v>-271</v>
      </c>
      <c r="N76" s="87"/>
      <c r="O76" s="87">
        <v>-905</v>
      </c>
      <c r="P76" s="182"/>
      <c r="Q76" s="87">
        <v>-482</v>
      </c>
      <c r="R76" s="182"/>
      <c r="S76" s="98">
        <v>0</v>
      </c>
      <c r="T76" s="182"/>
      <c r="U76" s="98">
        <v>0</v>
      </c>
    </row>
    <row r="77" spans="2:21" hidden="1" outlineLevel="2" x14ac:dyDescent="0.35">
      <c r="B77" s="147">
        <v>85</v>
      </c>
      <c r="C77" s="150" t="s">
        <v>29</v>
      </c>
      <c r="D77" s="87">
        <v>-2332</v>
      </c>
      <c r="E77" s="87">
        <v>-2662</v>
      </c>
      <c r="F77" s="87"/>
      <c r="G77" s="87">
        <v>-2293</v>
      </c>
      <c r="H77" s="87"/>
      <c r="I77" s="87">
        <v>-5376</v>
      </c>
      <c r="J77" s="5"/>
      <c r="K77" s="87">
        <v>-1983</v>
      </c>
      <c r="L77" s="87"/>
      <c r="M77" s="87">
        <f>-2704-858</f>
        <v>-3562</v>
      </c>
      <c r="N77" s="87"/>
      <c r="O77" s="87">
        <v>-2927</v>
      </c>
      <c r="P77" s="182"/>
      <c r="Q77" s="87">
        <v>-1591</v>
      </c>
      <c r="R77" s="182"/>
      <c r="S77" s="98">
        <v>0</v>
      </c>
      <c r="T77" s="182"/>
      <c r="U77" s="98">
        <v>0</v>
      </c>
    </row>
    <row r="78" spans="2:21" hidden="1" outlineLevel="1" collapsed="1" x14ac:dyDescent="0.35">
      <c r="B78" s="147">
        <v>86</v>
      </c>
      <c r="C78" s="151" t="s">
        <v>68</v>
      </c>
      <c r="D78" s="90">
        <f t="shared" ref="D78:G78" si="76">SUM(D79:D86)</f>
        <v>-463</v>
      </c>
      <c r="E78" s="90">
        <f t="shared" si="76"/>
        <v>-526</v>
      </c>
      <c r="F78" s="94"/>
      <c r="G78" s="90">
        <f t="shared" si="76"/>
        <v>-605</v>
      </c>
      <c r="H78" s="94"/>
      <c r="I78" s="90">
        <f t="shared" ref="I78" si="77">SUM(I79:I86)</f>
        <v>-614</v>
      </c>
      <c r="J78" s="8"/>
      <c r="K78" s="90">
        <f t="shared" ref="K78" si="78">SUM(K79:K86)</f>
        <v>-606</v>
      </c>
      <c r="L78" s="90"/>
      <c r="M78" s="90">
        <f t="shared" ref="M78" si="79">SUM(M79:M86)</f>
        <v>-975</v>
      </c>
      <c r="N78" s="90"/>
      <c r="O78" s="90">
        <f t="shared" ref="O78:Q78" si="80">SUM(O79:O86)</f>
        <v>-420</v>
      </c>
      <c r="P78" s="90">
        <f t="shared" si="80"/>
        <v>0</v>
      </c>
      <c r="Q78" s="90">
        <f t="shared" si="80"/>
        <v>-455</v>
      </c>
      <c r="R78" s="90">
        <f t="shared" ref="R78:T78" si="81">SUM(R79:R86)</f>
        <v>0</v>
      </c>
      <c r="S78" s="8">
        <f t="shared" si="81"/>
        <v>0</v>
      </c>
      <c r="T78" s="90">
        <f t="shared" si="81"/>
        <v>0</v>
      </c>
      <c r="U78" s="8">
        <f t="shared" ref="U78" si="82">SUM(U79:U86)</f>
        <v>0</v>
      </c>
    </row>
    <row r="79" spans="2:21" hidden="1" outlineLevel="2" x14ac:dyDescent="0.35">
      <c r="B79" s="147">
        <v>87</v>
      </c>
      <c r="C79" s="150" t="s">
        <v>69</v>
      </c>
      <c r="D79" s="87">
        <v>0</v>
      </c>
      <c r="E79" s="87">
        <v>0</v>
      </c>
      <c r="F79" s="87"/>
      <c r="G79" s="87">
        <v>0</v>
      </c>
      <c r="H79" s="87"/>
      <c r="I79" s="87">
        <v>0</v>
      </c>
      <c r="J79" s="5"/>
      <c r="K79" s="87">
        <v>0</v>
      </c>
      <c r="L79" s="87"/>
      <c r="M79" s="87">
        <v>0</v>
      </c>
      <c r="N79" s="87"/>
      <c r="O79" s="87">
        <v>0</v>
      </c>
      <c r="P79" s="182"/>
      <c r="Q79" s="87">
        <v>0</v>
      </c>
      <c r="R79" s="182"/>
      <c r="S79" s="98">
        <v>0</v>
      </c>
      <c r="T79" s="182"/>
      <c r="U79" s="98">
        <v>0</v>
      </c>
    </row>
    <row r="80" spans="2:21" hidden="1" outlineLevel="2" x14ac:dyDescent="0.35">
      <c r="B80" s="147">
        <v>88</v>
      </c>
      <c r="C80" s="150" t="s">
        <v>70</v>
      </c>
      <c r="D80" s="87">
        <v>-396</v>
      </c>
      <c r="E80" s="87">
        <v>-453</v>
      </c>
      <c r="F80" s="87"/>
      <c r="G80" s="87">
        <v>-525</v>
      </c>
      <c r="H80" s="87"/>
      <c r="I80" s="87">
        <v>-551</v>
      </c>
      <c r="J80" s="5"/>
      <c r="K80" s="87">
        <v>-587</v>
      </c>
      <c r="L80" s="87"/>
      <c r="M80" s="87">
        <v>-974</v>
      </c>
      <c r="N80" s="87"/>
      <c r="O80" s="87">
        <v>-402</v>
      </c>
      <c r="P80" s="182"/>
      <c r="Q80" s="87">
        <v>-438</v>
      </c>
      <c r="R80" s="182"/>
      <c r="S80" s="98">
        <v>0</v>
      </c>
      <c r="T80" s="182"/>
      <c r="U80" s="98">
        <v>0</v>
      </c>
    </row>
    <row r="81" spans="2:21" hidden="1" outlineLevel="2" x14ac:dyDescent="0.35">
      <c r="B81" s="147">
        <v>89</v>
      </c>
      <c r="C81" s="150" t="s">
        <v>71</v>
      </c>
      <c r="D81" s="87">
        <v>0</v>
      </c>
      <c r="E81" s="87">
        <v>0</v>
      </c>
      <c r="F81" s="87"/>
      <c r="G81" s="87">
        <v>0</v>
      </c>
      <c r="H81" s="87"/>
      <c r="I81" s="87">
        <v>0</v>
      </c>
      <c r="J81" s="5"/>
      <c r="K81" s="87">
        <v>0</v>
      </c>
      <c r="L81" s="87"/>
      <c r="M81" s="87">
        <v>0</v>
      </c>
      <c r="N81" s="87"/>
      <c r="O81" s="87">
        <v>0</v>
      </c>
      <c r="P81" s="182"/>
      <c r="Q81" s="87">
        <v>0</v>
      </c>
      <c r="R81" s="182"/>
      <c r="S81" s="98">
        <v>0</v>
      </c>
      <c r="T81" s="182"/>
      <c r="U81" s="98">
        <v>0</v>
      </c>
    </row>
    <row r="82" spans="2:21" hidden="1" outlineLevel="2" x14ac:dyDescent="0.35">
      <c r="B82" s="147">
        <v>90</v>
      </c>
      <c r="C82" s="150" t="s">
        <v>72</v>
      </c>
      <c r="D82" s="87">
        <v>-1</v>
      </c>
      <c r="E82" s="87">
        <v>-1</v>
      </c>
      <c r="F82" s="87"/>
      <c r="G82" s="87">
        <v>-1</v>
      </c>
      <c r="H82" s="87"/>
      <c r="I82" s="87">
        <v>-1</v>
      </c>
      <c r="J82" s="5"/>
      <c r="K82" s="87">
        <v>-1</v>
      </c>
      <c r="L82" s="87"/>
      <c r="M82" s="87">
        <v>-1</v>
      </c>
      <c r="N82" s="87"/>
      <c r="O82" s="87">
        <v>-1</v>
      </c>
      <c r="P82" s="182"/>
      <c r="Q82" s="87">
        <v>-1</v>
      </c>
      <c r="R82" s="182"/>
      <c r="S82" s="98">
        <v>0</v>
      </c>
      <c r="T82" s="182"/>
      <c r="U82" s="98">
        <v>0</v>
      </c>
    </row>
    <row r="83" spans="2:21" hidden="1" outlineLevel="2" x14ac:dyDescent="0.35">
      <c r="B83" s="147">
        <v>91</v>
      </c>
      <c r="C83" s="150" t="s">
        <v>73</v>
      </c>
      <c r="D83" s="87">
        <v>-66</v>
      </c>
      <c r="E83" s="87">
        <v>-72</v>
      </c>
      <c r="F83" s="87"/>
      <c r="G83" s="87">
        <v>-79</v>
      </c>
      <c r="H83" s="87"/>
      <c r="I83" s="87">
        <v>-62</v>
      </c>
      <c r="J83" s="5"/>
      <c r="K83" s="87">
        <v>-18</v>
      </c>
      <c r="L83" s="87"/>
      <c r="M83" s="87">
        <v>0</v>
      </c>
      <c r="N83" s="87"/>
      <c r="O83" s="87">
        <v>-17</v>
      </c>
      <c r="P83" s="182"/>
      <c r="Q83" s="87">
        <v>-16</v>
      </c>
      <c r="R83" s="182"/>
      <c r="S83" s="98">
        <v>0</v>
      </c>
      <c r="T83" s="182"/>
      <c r="U83" s="98">
        <v>0</v>
      </c>
    </row>
    <row r="84" spans="2:21" hidden="1" outlineLevel="2" x14ac:dyDescent="0.35">
      <c r="B84" s="147">
        <v>92</v>
      </c>
      <c r="C84" s="150" t="s">
        <v>74</v>
      </c>
      <c r="D84" s="87">
        <v>0</v>
      </c>
      <c r="E84" s="87">
        <v>0</v>
      </c>
      <c r="F84" s="87"/>
      <c r="G84" s="87">
        <v>0</v>
      </c>
      <c r="H84" s="87"/>
      <c r="I84" s="87">
        <v>0</v>
      </c>
      <c r="J84" s="5"/>
      <c r="K84" s="87">
        <v>0</v>
      </c>
      <c r="L84" s="87"/>
      <c r="M84" s="87">
        <v>0</v>
      </c>
      <c r="N84" s="87"/>
      <c r="O84" s="87">
        <v>0</v>
      </c>
      <c r="P84" s="182"/>
      <c r="Q84" s="87">
        <v>0</v>
      </c>
      <c r="R84" s="182"/>
      <c r="S84" s="98">
        <v>0</v>
      </c>
      <c r="T84" s="182"/>
      <c r="U84" s="98">
        <v>0</v>
      </c>
    </row>
    <row r="85" spans="2:21" hidden="1" outlineLevel="2" x14ac:dyDescent="0.35">
      <c r="B85" s="147">
        <v>93</v>
      </c>
      <c r="C85" s="150" t="s">
        <v>75</v>
      </c>
      <c r="D85" s="87">
        <v>0</v>
      </c>
      <c r="E85" s="87">
        <v>0</v>
      </c>
      <c r="F85" s="87"/>
      <c r="G85" s="87">
        <v>0</v>
      </c>
      <c r="H85" s="87"/>
      <c r="I85" s="87">
        <v>0</v>
      </c>
      <c r="J85" s="5"/>
      <c r="K85" s="87">
        <v>0</v>
      </c>
      <c r="L85" s="87"/>
      <c r="M85" s="87">
        <v>0</v>
      </c>
      <c r="N85" s="87"/>
      <c r="O85" s="87">
        <v>0</v>
      </c>
      <c r="P85" s="182"/>
      <c r="Q85" s="87">
        <v>0</v>
      </c>
      <c r="R85" s="182"/>
      <c r="S85" s="98">
        <v>0</v>
      </c>
      <c r="T85" s="182"/>
      <c r="U85" s="98">
        <v>0</v>
      </c>
    </row>
    <row r="86" spans="2:21" hidden="1" outlineLevel="2" x14ac:dyDescent="0.35">
      <c r="B86" s="147">
        <v>94</v>
      </c>
      <c r="C86" s="150" t="s">
        <v>76</v>
      </c>
      <c r="D86" s="87">
        <v>0</v>
      </c>
      <c r="E86" s="87">
        <v>0</v>
      </c>
      <c r="F86" s="87"/>
      <c r="G86" s="87">
        <v>0</v>
      </c>
      <c r="H86" s="87"/>
      <c r="I86" s="87">
        <v>0</v>
      </c>
      <c r="J86" s="5"/>
      <c r="K86" s="87">
        <v>0</v>
      </c>
      <c r="L86" s="87"/>
      <c r="M86" s="87">
        <v>0</v>
      </c>
      <c r="N86" s="87"/>
      <c r="O86" s="87">
        <v>0</v>
      </c>
      <c r="P86" s="182"/>
      <c r="Q86" s="87">
        <v>0</v>
      </c>
      <c r="R86" s="182"/>
      <c r="S86" s="98">
        <v>0</v>
      </c>
      <c r="T86" s="182"/>
      <c r="U86" s="98">
        <v>0</v>
      </c>
    </row>
    <row r="87" spans="2:21" hidden="1" outlineLevel="1" collapsed="1" x14ac:dyDescent="0.35">
      <c r="B87" s="147">
        <v>96</v>
      </c>
      <c r="C87" s="151" t="s">
        <v>77</v>
      </c>
      <c r="D87" s="90">
        <f t="shared" ref="D87:G87" si="83">SUM(D88:D97)</f>
        <v>-5204</v>
      </c>
      <c r="E87" s="90">
        <f t="shared" si="83"/>
        <v>-17094</v>
      </c>
      <c r="F87" s="94"/>
      <c r="G87" s="90">
        <f t="shared" si="83"/>
        <v>-10173</v>
      </c>
      <c r="H87" s="94"/>
      <c r="I87" s="90">
        <f t="shared" ref="I87" si="84">SUM(I88:I97)</f>
        <v>-15948</v>
      </c>
      <c r="J87" s="8"/>
      <c r="K87" s="90">
        <f t="shared" ref="K87" si="85">SUM(K88:K97)</f>
        <v>-11542</v>
      </c>
      <c r="L87" s="90"/>
      <c r="M87" s="90">
        <f t="shared" ref="M87" si="86">SUM(M88:M97)</f>
        <v>-177516</v>
      </c>
      <c r="N87" s="90"/>
      <c r="O87" s="90">
        <f t="shared" ref="O87:Q87" si="87">SUM(O88:O97)</f>
        <v>66107</v>
      </c>
      <c r="P87" s="90">
        <f t="shared" si="87"/>
        <v>0</v>
      </c>
      <c r="Q87" s="90">
        <f t="shared" si="87"/>
        <v>-3236</v>
      </c>
      <c r="R87" s="90">
        <f t="shared" ref="R87:T87" si="88">SUM(R88:R97)</f>
        <v>0</v>
      </c>
      <c r="S87" s="8">
        <f t="shared" si="88"/>
        <v>0</v>
      </c>
      <c r="T87" s="90">
        <f t="shared" si="88"/>
        <v>0</v>
      </c>
      <c r="U87" s="8">
        <f t="shared" ref="U87" si="89">SUM(U88:U97)</f>
        <v>0</v>
      </c>
    </row>
    <row r="88" spans="2:21" hidden="1" outlineLevel="2" x14ac:dyDescent="0.35">
      <c r="B88" s="147">
        <v>97</v>
      </c>
      <c r="C88" s="150" t="s">
        <v>78</v>
      </c>
      <c r="D88" s="87">
        <v>-650</v>
      </c>
      <c r="E88" s="87">
        <v>-3355</v>
      </c>
      <c r="F88" s="87"/>
      <c r="G88" s="87">
        <v>-5587</v>
      </c>
      <c r="H88" s="87"/>
      <c r="I88" s="87">
        <v>-7311</v>
      </c>
      <c r="J88" s="5"/>
      <c r="K88" s="87">
        <v>-8392</v>
      </c>
      <c r="L88" s="87"/>
      <c r="M88" s="87">
        <v>-24256</v>
      </c>
      <c r="N88" s="87"/>
      <c r="O88" s="87">
        <v>-14239</v>
      </c>
      <c r="P88" s="182"/>
      <c r="Q88" s="87">
        <v>-1783</v>
      </c>
      <c r="R88" s="182"/>
      <c r="S88" s="98">
        <v>0</v>
      </c>
      <c r="T88" s="182"/>
      <c r="U88" s="98">
        <v>0</v>
      </c>
    </row>
    <row r="89" spans="2:21" hidden="1" outlineLevel="2" x14ac:dyDescent="0.35">
      <c r="B89" s="147">
        <v>98</v>
      </c>
      <c r="C89" s="150" t="s">
        <v>79</v>
      </c>
      <c r="D89" s="87">
        <v>-5781</v>
      </c>
      <c r="E89" s="87">
        <v>-17084</v>
      </c>
      <c r="F89" s="87"/>
      <c r="G89" s="87">
        <v>-3509</v>
      </c>
      <c r="H89" s="87"/>
      <c r="I89" s="87">
        <v>-6867</v>
      </c>
      <c r="J89" s="5"/>
      <c r="K89" s="87">
        <v>-7592</v>
      </c>
      <c r="L89" s="87"/>
      <c r="M89" s="87">
        <f>-174-163606</f>
        <v>-163780</v>
      </c>
      <c r="N89" s="87"/>
      <c r="O89" s="87">
        <v>-2868</v>
      </c>
      <c r="P89" s="182"/>
      <c r="Q89" s="87">
        <v>-4236</v>
      </c>
      <c r="R89" s="182"/>
      <c r="S89" s="98">
        <v>0</v>
      </c>
      <c r="T89" s="182"/>
      <c r="U89" s="98">
        <v>0</v>
      </c>
    </row>
    <row r="90" spans="2:21" hidden="1" outlineLevel="2" x14ac:dyDescent="0.35">
      <c r="B90" s="147">
        <v>99</v>
      </c>
      <c r="C90" s="150" t="s">
        <v>80</v>
      </c>
      <c r="D90" s="87">
        <v>0</v>
      </c>
      <c r="E90" s="87">
        <v>0</v>
      </c>
      <c r="F90" s="87"/>
      <c r="G90" s="87">
        <v>0</v>
      </c>
      <c r="H90" s="87"/>
      <c r="I90" s="87">
        <v>0</v>
      </c>
      <c r="J90" s="5"/>
      <c r="K90" s="87">
        <v>193</v>
      </c>
      <c r="L90" s="87"/>
      <c r="M90" s="87">
        <v>0</v>
      </c>
      <c r="N90" s="87"/>
      <c r="O90" s="87">
        <v>0</v>
      </c>
      <c r="P90" s="182"/>
      <c r="Q90" s="87">
        <v>0</v>
      </c>
      <c r="R90" s="182"/>
      <c r="S90" s="98">
        <v>0</v>
      </c>
      <c r="T90" s="182"/>
      <c r="U90" s="98">
        <v>0</v>
      </c>
    </row>
    <row r="91" spans="2:21" hidden="1" outlineLevel="2" x14ac:dyDescent="0.35">
      <c r="B91" s="147">
        <v>100</v>
      </c>
      <c r="C91" s="150" t="s">
        <v>81</v>
      </c>
      <c r="D91" s="87">
        <v>-168</v>
      </c>
      <c r="E91" s="87">
        <v>0</v>
      </c>
      <c r="F91" s="87"/>
      <c r="G91" s="87">
        <v>-4597</v>
      </c>
      <c r="H91" s="87"/>
      <c r="I91" s="87">
        <v>-6535</v>
      </c>
      <c r="J91" s="5"/>
      <c r="K91" s="87">
        <v>-5809</v>
      </c>
      <c r="L91" s="87"/>
      <c r="M91" s="87">
        <v>0</v>
      </c>
      <c r="N91" s="87"/>
      <c r="O91" s="87">
        <v>0</v>
      </c>
      <c r="P91" s="182"/>
      <c r="Q91" s="87">
        <v>0</v>
      </c>
      <c r="R91" s="182"/>
      <c r="S91" s="98">
        <v>0</v>
      </c>
      <c r="T91" s="182"/>
      <c r="U91" s="98">
        <v>0</v>
      </c>
    </row>
    <row r="92" spans="2:21" hidden="1" outlineLevel="2" x14ac:dyDescent="0.35">
      <c r="B92" s="147">
        <v>101</v>
      </c>
      <c r="C92" s="150" t="s">
        <v>82</v>
      </c>
      <c r="D92" s="87">
        <v>0</v>
      </c>
      <c r="E92" s="87">
        <v>0</v>
      </c>
      <c r="F92" s="87"/>
      <c r="G92" s="87">
        <v>0</v>
      </c>
      <c r="H92" s="87"/>
      <c r="I92" s="87">
        <v>0</v>
      </c>
      <c r="J92" s="5"/>
      <c r="K92" s="87">
        <v>0</v>
      </c>
      <c r="L92" s="87"/>
      <c r="M92" s="87">
        <v>0</v>
      </c>
      <c r="N92" s="87"/>
      <c r="O92" s="87">
        <v>0</v>
      </c>
      <c r="P92" s="182"/>
      <c r="Q92" s="87">
        <v>0</v>
      </c>
      <c r="R92" s="182"/>
      <c r="S92" s="98">
        <v>0</v>
      </c>
      <c r="T92" s="182"/>
      <c r="U92" s="98">
        <v>0</v>
      </c>
    </row>
    <row r="93" spans="2:21" hidden="1" outlineLevel="2" x14ac:dyDescent="0.35">
      <c r="B93" s="147">
        <v>102</v>
      </c>
      <c r="C93" s="150" t="s">
        <v>83</v>
      </c>
      <c r="D93" s="87">
        <v>0</v>
      </c>
      <c r="E93" s="87">
        <v>0</v>
      </c>
      <c r="F93" s="87"/>
      <c r="G93" s="87">
        <v>0</v>
      </c>
      <c r="H93" s="87"/>
      <c r="I93" s="87">
        <v>0</v>
      </c>
      <c r="J93" s="5"/>
      <c r="K93" s="87">
        <v>0</v>
      </c>
      <c r="L93" s="87"/>
      <c r="M93" s="87">
        <v>0</v>
      </c>
      <c r="N93" s="87"/>
      <c r="O93" s="87">
        <v>20572</v>
      </c>
      <c r="P93" s="182"/>
      <c r="Q93" s="87">
        <v>2508</v>
      </c>
      <c r="R93" s="182"/>
      <c r="S93" s="98">
        <v>0</v>
      </c>
      <c r="T93" s="182"/>
      <c r="U93" s="98">
        <v>0</v>
      </c>
    </row>
    <row r="94" spans="2:21" hidden="1" outlineLevel="2" x14ac:dyDescent="0.35">
      <c r="B94" s="147">
        <v>103</v>
      </c>
      <c r="C94" s="150" t="s">
        <v>84</v>
      </c>
      <c r="D94" s="87">
        <v>1395</v>
      </c>
      <c r="E94" s="87">
        <v>3345</v>
      </c>
      <c r="F94" s="87"/>
      <c r="G94" s="87">
        <v>3520</v>
      </c>
      <c r="H94" s="87"/>
      <c r="I94" s="87">
        <v>0</v>
      </c>
      <c r="J94" s="5"/>
      <c r="K94" s="87">
        <f>2085+1438</f>
        <v>3523</v>
      </c>
      <c r="L94" s="87"/>
      <c r="M94" s="87">
        <f>4698+185</f>
        <v>4883</v>
      </c>
      <c r="N94" s="87"/>
      <c r="O94" s="87">
        <v>62517</v>
      </c>
      <c r="P94" s="182"/>
      <c r="Q94" s="87">
        <v>275</v>
      </c>
      <c r="R94" s="182"/>
      <c r="S94" s="98">
        <v>0</v>
      </c>
      <c r="T94" s="182"/>
      <c r="U94" s="98">
        <v>0</v>
      </c>
    </row>
    <row r="95" spans="2:21" hidden="1" outlineLevel="2" x14ac:dyDescent="0.35">
      <c r="B95" s="147">
        <v>104</v>
      </c>
      <c r="C95" s="150" t="s">
        <v>85</v>
      </c>
      <c r="D95" s="87">
        <v>0</v>
      </c>
      <c r="E95" s="87">
        <v>0</v>
      </c>
      <c r="F95" s="87"/>
      <c r="G95" s="87">
        <v>0</v>
      </c>
      <c r="H95" s="87"/>
      <c r="I95" s="87">
        <v>0</v>
      </c>
      <c r="J95" s="5"/>
      <c r="K95" s="87">
        <v>0</v>
      </c>
      <c r="L95" s="87"/>
      <c r="M95" s="87">
        <v>0</v>
      </c>
      <c r="N95" s="87"/>
      <c r="O95" s="87">
        <v>0</v>
      </c>
      <c r="P95" s="182"/>
      <c r="Q95" s="87">
        <v>0</v>
      </c>
      <c r="R95" s="182"/>
      <c r="S95" s="98">
        <v>0</v>
      </c>
      <c r="T95" s="182"/>
      <c r="U95" s="98">
        <v>0</v>
      </c>
    </row>
    <row r="96" spans="2:21" hidden="1" outlineLevel="2" x14ac:dyDescent="0.35">
      <c r="B96" s="147">
        <v>105</v>
      </c>
      <c r="C96" s="150" t="s">
        <v>86</v>
      </c>
      <c r="D96" s="87">
        <v>0</v>
      </c>
      <c r="E96" s="87">
        <v>0</v>
      </c>
      <c r="F96" s="87"/>
      <c r="G96" s="87">
        <v>0</v>
      </c>
      <c r="H96" s="87"/>
      <c r="I96" s="87">
        <v>4765</v>
      </c>
      <c r="J96" s="5"/>
      <c r="K96" s="87">
        <v>6535</v>
      </c>
      <c r="L96" s="87"/>
      <c r="M96" s="87">
        <v>5637</v>
      </c>
      <c r="N96" s="87"/>
      <c r="O96" s="87">
        <v>125</v>
      </c>
      <c r="P96" s="182"/>
      <c r="Q96" s="87">
        <v>0</v>
      </c>
      <c r="R96" s="182"/>
      <c r="S96" s="98">
        <v>0</v>
      </c>
      <c r="T96" s="182"/>
      <c r="U96" s="98">
        <v>0</v>
      </c>
    </row>
    <row r="97" spans="2:21" hidden="1" outlineLevel="2" x14ac:dyDescent="0.35">
      <c r="B97" s="147">
        <v>106</v>
      </c>
      <c r="C97" s="150" t="s">
        <v>87</v>
      </c>
      <c r="D97" s="87">
        <v>0</v>
      </c>
      <c r="E97" s="87">
        <v>0</v>
      </c>
      <c r="F97" s="87"/>
      <c r="G97" s="87">
        <v>0</v>
      </c>
      <c r="H97" s="87"/>
      <c r="I97" s="87">
        <v>0</v>
      </c>
      <c r="J97" s="5"/>
      <c r="K97" s="87">
        <v>0</v>
      </c>
      <c r="L97" s="87"/>
      <c r="M97" s="87">
        <v>0</v>
      </c>
      <c r="N97" s="87"/>
      <c r="O97" s="87">
        <v>0</v>
      </c>
      <c r="P97" s="182"/>
      <c r="Q97" s="87">
        <v>0</v>
      </c>
      <c r="R97" s="182"/>
      <c r="S97" s="98">
        <v>0</v>
      </c>
      <c r="T97" s="182"/>
      <c r="U97" s="98">
        <v>0</v>
      </c>
    </row>
    <row r="98" spans="2:21" hidden="1" outlineLevel="1" collapsed="1" x14ac:dyDescent="0.35">
      <c r="B98" s="147">
        <v>107</v>
      </c>
      <c r="C98" s="151" t="s">
        <v>88</v>
      </c>
      <c r="D98" s="90">
        <f t="shared" ref="D98:G98" si="90">SUM(D99:D106)</f>
        <v>-115</v>
      </c>
      <c r="E98" s="90">
        <f t="shared" si="90"/>
        <v>-1308</v>
      </c>
      <c r="F98" s="94"/>
      <c r="G98" s="90">
        <f t="shared" si="90"/>
        <v>-433</v>
      </c>
      <c r="H98" s="94"/>
      <c r="I98" s="90">
        <f t="shared" ref="I98" si="91">SUM(I99:I106)</f>
        <v>-858</v>
      </c>
      <c r="J98" s="8"/>
      <c r="K98" s="90">
        <f t="shared" ref="K98" si="92">SUM(K99:K106)</f>
        <v>-530</v>
      </c>
      <c r="L98" s="90"/>
      <c r="M98" s="90">
        <f t="shared" ref="M98" si="93">SUM(M99:M106)</f>
        <v>-680</v>
      </c>
      <c r="N98" s="90"/>
      <c r="O98" s="90">
        <f t="shared" ref="O98:Q98" si="94">SUM(O99:O106)</f>
        <v>-830</v>
      </c>
      <c r="P98" s="90">
        <f t="shared" si="94"/>
        <v>0</v>
      </c>
      <c r="Q98" s="90">
        <f t="shared" si="94"/>
        <v>-5126</v>
      </c>
      <c r="R98" s="90">
        <f t="shared" ref="R98:T98" si="95">SUM(R99:R106)</f>
        <v>0</v>
      </c>
      <c r="S98" s="8">
        <f t="shared" si="95"/>
        <v>0</v>
      </c>
      <c r="T98" s="90">
        <f t="shared" si="95"/>
        <v>0</v>
      </c>
      <c r="U98" s="8">
        <f t="shared" ref="U98" si="96">SUM(U99:U106)</f>
        <v>0</v>
      </c>
    </row>
    <row r="99" spans="2:21" hidden="1" outlineLevel="2" x14ac:dyDescent="0.35">
      <c r="B99" s="147">
        <v>108</v>
      </c>
      <c r="C99" s="150" t="s">
        <v>89</v>
      </c>
      <c r="D99" s="87">
        <v>-2</v>
      </c>
      <c r="E99" s="87">
        <v>-846</v>
      </c>
      <c r="F99" s="87"/>
      <c r="G99" s="87">
        <v>-234</v>
      </c>
      <c r="H99" s="87"/>
      <c r="I99" s="87">
        <v>-526</v>
      </c>
      <c r="J99" s="5"/>
      <c r="K99" s="87">
        <v>-293</v>
      </c>
      <c r="L99" s="87"/>
      <c r="M99" s="87">
        <v>-24</v>
      </c>
      <c r="N99" s="87"/>
      <c r="O99" s="87">
        <v>-254</v>
      </c>
      <c r="P99" s="182"/>
      <c r="Q99" s="87">
        <v>-4332</v>
      </c>
      <c r="R99" s="182"/>
      <c r="S99" s="98">
        <v>0</v>
      </c>
      <c r="T99" s="182"/>
      <c r="U99" s="98">
        <v>0</v>
      </c>
    </row>
    <row r="100" spans="2:21" hidden="1" outlineLevel="2" x14ac:dyDescent="0.35">
      <c r="B100" s="147">
        <v>109</v>
      </c>
      <c r="C100" s="150" t="s">
        <v>90</v>
      </c>
      <c r="D100" s="87">
        <v>0</v>
      </c>
      <c r="E100" s="87">
        <v>0</v>
      </c>
      <c r="F100" s="87"/>
      <c r="G100" s="87">
        <v>0</v>
      </c>
      <c r="H100" s="87"/>
      <c r="I100" s="87">
        <v>0</v>
      </c>
      <c r="J100" s="5"/>
      <c r="K100" s="87">
        <v>0</v>
      </c>
      <c r="L100" s="87"/>
      <c r="M100" s="87">
        <v>0</v>
      </c>
      <c r="N100" s="87"/>
      <c r="O100" s="87">
        <v>0</v>
      </c>
      <c r="P100" s="182"/>
      <c r="Q100" s="87">
        <v>0</v>
      </c>
      <c r="R100" s="182"/>
      <c r="S100" s="98">
        <v>0</v>
      </c>
      <c r="T100" s="182"/>
      <c r="U100" s="98">
        <v>0</v>
      </c>
    </row>
    <row r="101" spans="2:21" hidden="1" outlineLevel="2" x14ac:dyDescent="0.35">
      <c r="B101" s="147">
        <v>110</v>
      </c>
      <c r="C101" s="150" t="s">
        <v>91</v>
      </c>
      <c r="D101" s="87">
        <v>-2</v>
      </c>
      <c r="E101" s="87">
        <v>-2</v>
      </c>
      <c r="F101" s="87"/>
      <c r="G101" s="87">
        <v>-3</v>
      </c>
      <c r="H101" s="87"/>
      <c r="I101" s="87">
        <v>-3</v>
      </c>
      <c r="J101" s="5"/>
      <c r="K101" s="87">
        <v>-3</v>
      </c>
      <c r="L101" s="87"/>
      <c r="M101" s="87">
        <v>-3</v>
      </c>
      <c r="N101" s="87"/>
      <c r="O101" s="87">
        <v>-3</v>
      </c>
      <c r="P101" s="182"/>
      <c r="Q101" s="87">
        <v>-2</v>
      </c>
      <c r="R101" s="182"/>
      <c r="S101" s="98">
        <v>0</v>
      </c>
      <c r="T101" s="182"/>
      <c r="U101" s="98">
        <v>0</v>
      </c>
    </row>
    <row r="102" spans="2:21" hidden="1" outlineLevel="2" x14ac:dyDescent="0.35">
      <c r="B102" s="147">
        <v>111</v>
      </c>
      <c r="C102" s="150" t="s">
        <v>92</v>
      </c>
      <c r="D102" s="87">
        <v>0</v>
      </c>
      <c r="E102" s="87">
        <v>0</v>
      </c>
      <c r="F102" s="87"/>
      <c r="G102" s="87">
        <v>0</v>
      </c>
      <c r="H102" s="87"/>
      <c r="I102" s="87">
        <v>0</v>
      </c>
      <c r="J102" s="5"/>
      <c r="K102" s="87">
        <v>0</v>
      </c>
      <c r="L102" s="87"/>
      <c r="M102" s="87">
        <v>0</v>
      </c>
      <c r="N102" s="87"/>
      <c r="O102" s="87">
        <v>0</v>
      </c>
      <c r="P102" s="182"/>
      <c r="Q102" s="87">
        <v>0</v>
      </c>
      <c r="R102" s="182"/>
      <c r="S102" s="98">
        <v>0</v>
      </c>
      <c r="T102" s="182"/>
      <c r="U102" s="98">
        <v>0</v>
      </c>
    </row>
    <row r="103" spans="2:21" hidden="1" outlineLevel="2" x14ac:dyDescent="0.35">
      <c r="B103" s="147">
        <v>112</v>
      </c>
      <c r="C103" s="150" t="s">
        <v>93</v>
      </c>
      <c r="D103" s="87">
        <v>0</v>
      </c>
      <c r="E103" s="87">
        <v>0</v>
      </c>
      <c r="F103" s="87"/>
      <c r="G103" s="87">
        <v>0</v>
      </c>
      <c r="H103" s="87"/>
      <c r="I103" s="87">
        <v>0</v>
      </c>
      <c r="J103" s="5"/>
      <c r="K103" s="87">
        <v>0</v>
      </c>
      <c r="L103" s="87"/>
      <c r="M103" s="87">
        <v>0</v>
      </c>
      <c r="N103" s="87"/>
      <c r="O103" s="87">
        <v>0</v>
      </c>
      <c r="P103" s="182"/>
      <c r="Q103" s="87">
        <v>0</v>
      </c>
      <c r="R103" s="182"/>
      <c r="S103" s="98">
        <v>0</v>
      </c>
      <c r="T103" s="182"/>
      <c r="U103" s="98">
        <v>0</v>
      </c>
    </row>
    <row r="104" spans="2:21" hidden="1" outlineLevel="2" x14ac:dyDescent="0.35">
      <c r="B104" s="147">
        <v>121</v>
      </c>
      <c r="C104" s="150" t="s">
        <v>94</v>
      </c>
      <c r="D104" s="87">
        <v>-111</v>
      </c>
      <c r="E104" s="87">
        <v>-9</v>
      </c>
      <c r="F104" s="87"/>
      <c r="G104" s="87">
        <v>-59</v>
      </c>
      <c r="H104" s="87"/>
      <c r="I104" s="87">
        <v>-10</v>
      </c>
      <c r="J104" s="5"/>
      <c r="K104" s="87">
        <v>-61</v>
      </c>
      <c r="L104" s="87"/>
      <c r="M104" s="87">
        <v>-420</v>
      </c>
      <c r="N104" s="87"/>
      <c r="O104" s="87">
        <v>-78</v>
      </c>
      <c r="P104" s="182"/>
      <c r="Q104" s="87">
        <v>0</v>
      </c>
      <c r="R104" s="182"/>
      <c r="S104" s="98">
        <v>0</v>
      </c>
      <c r="T104" s="182"/>
      <c r="U104" s="98">
        <v>0</v>
      </c>
    </row>
    <row r="105" spans="2:21" hidden="1" outlineLevel="2" x14ac:dyDescent="0.35">
      <c r="B105" s="147">
        <v>122</v>
      </c>
      <c r="C105" s="150" t="s">
        <v>95</v>
      </c>
      <c r="D105" s="87">
        <v>0</v>
      </c>
      <c r="E105" s="87">
        <v>-63</v>
      </c>
      <c r="F105" s="87"/>
      <c r="G105" s="87">
        <v>-19</v>
      </c>
      <c r="H105" s="87"/>
      <c r="I105" s="87">
        <v>-26</v>
      </c>
      <c r="J105" s="5"/>
      <c r="K105" s="87">
        <v>-24</v>
      </c>
      <c r="L105" s="87"/>
      <c r="M105" s="87">
        <v>-33</v>
      </c>
      <c r="N105" s="87"/>
      <c r="O105" s="87">
        <v>-69</v>
      </c>
      <c r="P105" s="182"/>
      <c r="Q105" s="87">
        <v>-111</v>
      </c>
      <c r="R105" s="182"/>
      <c r="S105" s="98">
        <v>0</v>
      </c>
      <c r="T105" s="182"/>
      <c r="U105" s="98">
        <v>0</v>
      </c>
    </row>
    <row r="106" spans="2:21" hidden="1" outlineLevel="2" x14ac:dyDescent="0.35">
      <c r="B106" s="147">
        <v>123</v>
      </c>
      <c r="C106" s="150" t="s">
        <v>96</v>
      </c>
      <c r="D106" s="87">
        <v>0</v>
      </c>
      <c r="E106" s="87">
        <v>-388</v>
      </c>
      <c r="F106" s="87"/>
      <c r="G106" s="87">
        <v>-118</v>
      </c>
      <c r="H106" s="87"/>
      <c r="I106" s="87">
        <v>-293</v>
      </c>
      <c r="J106" s="5"/>
      <c r="K106" s="87">
        <v>-149</v>
      </c>
      <c r="L106" s="87"/>
      <c r="M106" s="87">
        <v>-200</v>
      </c>
      <c r="N106" s="87"/>
      <c r="O106" s="87">
        <v>-426</v>
      </c>
      <c r="P106" s="182"/>
      <c r="Q106" s="87">
        <v>-681</v>
      </c>
      <c r="R106" s="182"/>
      <c r="S106" s="98">
        <v>0</v>
      </c>
      <c r="T106" s="182"/>
      <c r="U106" s="98">
        <v>0</v>
      </c>
    </row>
    <row r="107" spans="2:21" hidden="1" outlineLevel="1" collapsed="1" x14ac:dyDescent="0.35">
      <c r="B107" s="147">
        <v>113</v>
      </c>
      <c r="C107" s="151" t="s">
        <v>97</v>
      </c>
      <c r="D107" s="90">
        <f t="shared" ref="D107:G107" si="97">SUM(D108:D114)</f>
        <v>5433</v>
      </c>
      <c r="E107" s="90">
        <f t="shared" si="97"/>
        <v>20607</v>
      </c>
      <c r="F107" s="94"/>
      <c r="G107" s="90">
        <f t="shared" si="97"/>
        <v>2749</v>
      </c>
      <c r="H107" s="94"/>
      <c r="I107" s="90">
        <f t="shared" ref="I107" si="98">SUM(I108:I114)</f>
        <v>3936</v>
      </c>
      <c r="J107" s="8"/>
      <c r="K107" s="90">
        <f t="shared" ref="K107" si="99">SUM(K108:K114)</f>
        <v>3696</v>
      </c>
      <c r="L107" s="90"/>
      <c r="M107" s="90">
        <f t="shared" ref="M107" si="100">SUM(M108:M114)</f>
        <v>4986</v>
      </c>
      <c r="N107" s="90"/>
      <c r="O107" s="90">
        <f t="shared" ref="O107:Q107" si="101">SUM(O108:O114)</f>
        <v>9783</v>
      </c>
      <c r="P107" s="90">
        <f t="shared" si="101"/>
        <v>0</v>
      </c>
      <c r="Q107" s="90">
        <f t="shared" si="101"/>
        <v>16679</v>
      </c>
      <c r="R107" s="90">
        <f t="shared" ref="R107:T107" si="102">SUM(R108:R114)</f>
        <v>0</v>
      </c>
      <c r="S107" s="8">
        <f t="shared" si="102"/>
        <v>0</v>
      </c>
      <c r="T107" s="90">
        <f t="shared" si="102"/>
        <v>0</v>
      </c>
      <c r="U107" s="8">
        <f t="shared" ref="U107" si="103">SUM(U108:U114)</f>
        <v>0</v>
      </c>
    </row>
    <row r="108" spans="2:21" hidden="1" outlineLevel="2" x14ac:dyDescent="0.35">
      <c r="B108" s="147">
        <v>114</v>
      </c>
      <c r="C108" s="150" t="s">
        <v>98</v>
      </c>
      <c r="D108" s="87">
        <v>0</v>
      </c>
      <c r="E108" s="87">
        <v>15625</v>
      </c>
      <c r="F108" s="87"/>
      <c r="G108" s="87">
        <v>0</v>
      </c>
      <c r="H108" s="87"/>
      <c r="I108" s="87">
        <v>0</v>
      </c>
      <c r="J108" s="5"/>
      <c r="K108" s="87">
        <v>0</v>
      </c>
      <c r="L108" s="87"/>
      <c r="M108" s="87">
        <v>0</v>
      </c>
      <c r="N108" s="87"/>
      <c r="O108" s="87">
        <v>0</v>
      </c>
      <c r="P108" s="182"/>
      <c r="Q108" s="87">
        <v>0</v>
      </c>
      <c r="R108" s="182"/>
      <c r="S108" s="98">
        <v>0</v>
      </c>
      <c r="T108" s="182"/>
      <c r="U108" s="98">
        <v>0</v>
      </c>
    </row>
    <row r="109" spans="2:21" hidden="1" outlineLevel="2" x14ac:dyDescent="0.35">
      <c r="B109" s="147">
        <v>115</v>
      </c>
      <c r="C109" s="150" t="s">
        <v>99</v>
      </c>
      <c r="D109" s="87">
        <v>1069</v>
      </c>
      <c r="E109" s="87">
        <v>2142</v>
      </c>
      <c r="F109" s="87"/>
      <c r="G109" s="87">
        <v>642</v>
      </c>
      <c r="H109" s="87"/>
      <c r="I109" s="87">
        <v>720</v>
      </c>
      <c r="J109" s="5"/>
      <c r="K109" s="87">
        <v>637</v>
      </c>
      <c r="L109" s="87"/>
      <c r="M109" s="87">
        <v>795</v>
      </c>
      <c r="N109" s="87"/>
      <c r="O109" s="87">
        <v>548</v>
      </c>
      <c r="P109" s="182"/>
      <c r="Q109" s="87">
        <v>1456</v>
      </c>
      <c r="R109" s="182"/>
      <c r="S109" s="98">
        <v>0</v>
      </c>
      <c r="T109" s="182"/>
      <c r="U109" s="98">
        <v>0</v>
      </c>
    </row>
    <row r="110" spans="2:21" hidden="1" outlineLevel="2" x14ac:dyDescent="0.35">
      <c r="B110" s="147">
        <v>116</v>
      </c>
      <c r="C110" s="150" t="s">
        <v>100</v>
      </c>
      <c r="D110" s="87">
        <v>3141</v>
      </c>
      <c r="E110" s="87">
        <v>1698</v>
      </c>
      <c r="F110" s="87"/>
      <c r="G110" s="87">
        <v>1589</v>
      </c>
      <c r="H110" s="87"/>
      <c r="I110" s="87">
        <v>2659</v>
      </c>
      <c r="J110" s="5"/>
      <c r="K110" s="87">
        <v>2285</v>
      </c>
      <c r="L110" s="87"/>
      <c r="M110" s="87">
        <v>2232</v>
      </c>
      <c r="N110" s="87"/>
      <c r="O110" s="87">
        <v>3472</v>
      </c>
      <c r="P110" s="182"/>
      <c r="Q110" s="87">
        <v>12206</v>
      </c>
      <c r="R110" s="182"/>
      <c r="S110" s="98">
        <v>0</v>
      </c>
      <c r="T110" s="182"/>
      <c r="U110" s="98">
        <v>0</v>
      </c>
    </row>
    <row r="111" spans="2:21" hidden="1" outlineLevel="2" x14ac:dyDescent="0.35">
      <c r="B111" s="147">
        <v>117</v>
      </c>
      <c r="C111" s="150" t="s">
        <v>101</v>
      </c>
      <c r="D111" s="87">
        <v>0</v>
      </c>
      <c r="E111" s="87">
        <v>0</v>
      </c>
      <c r="F111" s="87"/>
      <c r="G111" s="87">
        <v>0</v>
      </c>
      <c r="H111" s="87"/>
      <c r="I111" s="87">
        <v>0</v>
      </c>
      <c r="J111" s="5"/>
      <c r="K111" s="87">
        <v>0</v>
      </c>
      <c r="L111" s="87"/>
      <c r="M111" s="87">
        <v>0</v>
      </c>
      <c r="N111" s="87"/>
      <c r="O111" s="87">
        <v>0</v>
      </c>
      <c r="P111" s="182"/>
      <c r="Q111" s="87">
        <v>0</v>
      </c>
      <c r="R111" s="182"/>
      <c r="S111" s="98">
        <v>0</v>
      </c>
      <c r="T111" s="182"/>
      <c r="U111" s="98">
        <v>0</v>
      </c>
    </row>
    <row r="112" spans="2:21" hidden="1" outlineLevel="2" x14ac:dyDescent="0.35">
      <c r="B112" s="147">
        <v>118</v>
      </c>
      <c r="C112" s="150" t="s">
        <v>102</v>
      </c>
      <c r="D112" s="87">
        <v>0</v>
      </c>
      <c r="E112" s="87">
        <v>0</v>
      </c>
      <c r="F112" s="87"/>
      <c r="G112" s="87">
        <v>0</v>
      </c>
      <c r="H112" s="87"/>
      <c r="I112" s="87">
        <v>0</v>
      </c>
      <c r="J112" s="5"/>
      <c r="K112" s="87">
        <v>0</v>
      </c>
      <c r="L112" s="87"/>
      <c r="M112" s="87">
        <v>0</v>
      </c>
      <c r="N112" s="87"/>
      <c r="O112" s="87">
        <v>0</v>
      </c>
      <c r="P112" s="182"/>
      <c r="Q112" s="87">
        <v>0</v>
      </c>
      <c r="R112" s="182"/>
      <c r="S112" s="98">
        <v>0</v>
      </c>
      <c r="T112" s="182"/>
      <c r="U112" s="98">
        <v>0</v>
      </c>
    </row>
    <row r="113" spans="2:21" hidden="1" outlineLevel="2" x14ac:dyDescent="0.35">
      <c r="B113" s="147">
        <v>119</v>
      </c>
      <c r="C113" s="150" t="s">
        <v>103</v>
      </c>
      <c r="D113" s="87">
        <v>0</v>
      </c>
      <c r="E113" s="87">
        <v>0</v>
      </c>
      <c r="F113" s="87"/>
      <c r="G113" s="87">
        <v>0</v>
      </c>
      <c r="H113" s="87"/>
      <c r="I113" s="87">
        <v>0</v>
      </c>
      <c r="J113" s="5"/>
      <c r="K113" s="87">
        <v>0</v>
      </c>
      <c r="L113" s="87"/>
      <c r="M113" s="87">
        <v>0</v>
      </c>
      <c r="N113" s="87"/>
      <c r="O113" s="87">
        <v>0</v>
      </c>
      <c r="P113" s="182"/>
      <c r="Q113" s="87">
        <v>0</v>
      </c>
      <c r="R113" s="182"/>
      <c r="S113" s="98">
        <v>0</v>
      </c>
      <c r="T113" s="182"/>
      <c r="U113" s="98">
        <v>0</v>
      </c>
    </row>
    <row r="114" spans="2:21" hidden="1" outlineLevel="2" x14ac:dyDescent="0.35">
      <c r="B114" s="147">
        <v>120</v>
      </c>
      <c r="C114" s="150" t="s">
        <v>104</v>
      </c>
      <c r="D114" s="87">
        <v>1223</v>
      </c>
      <c r="E114" s="87">
        <v>1142</v>
      </c>
      <c r="F114" s="87"/>
      <c r="G114" s="87">
        <v>518</v>
      </c>
      <c r="H114" s="87"/>
      <c r="I114" s="87">
        <v>557</v>
      </c>
      <c r="J114" s="5"/>
      <c r="K114" s="87">
        <v>774</v>
      </c>
      <c r="L114" s="87"/>
      <c r="M114" s="87">
        <v>1959</v>
      </c>
      <c r="N114" s="87"/>
      <c r="O114" s="87">
        <v>5763</v>
      </c>
      <c r="P114" s="182"/>
      <c r="Q114" s="87">
        <v>3017</v>
      </c>
      <c r="R114" s="182"/>
      <c r="S114" s="98">
        <v>0</v>
      </c>
      <c r="T114" s="182"/>
      <c r="U114" s="98">
        <v>0</v>
      </c>
    </row>
    <row r="115" spans="2:21" hidden="1" outlineLevel="1" collapsed="1" x14ac:dyDescent="0.35">
      <c r="B115" s="147">
        <v>132</v>
      </c>
      <c r="C115" s="151" t="s">
        <v>105</v>
      </c>
      <c r="D115" s="90">
        <f>SUM(D116:D122)</f>
        <v>0</v>
      </c>
      <c r="E115" s="90">
        <f t="shared" ref="E115:G115" si="104">SUM(E116:E122)</f>
        <v>-434</v>
      </c>
      <c r="F115" s="94"/>
      <c r="G115" s="90">
        <f t="shared" si="104"/>
        <v>-446</v>
      </c>
      <c r="H115" s="94"/>
      <c r="I115" s="90">
        <f t="shared" ref="I115" si="105">SUM(I116:I122)</f>
        <v>-46</v>
      </c>
      <c r="J115" s="8"/>
      <c r="K115" s="90">
        <f t="shared" ref="K115" si="106">SUM(K116:K122)</f>
        <v>-26</v>
      </c>
      <c r="L115" s="90"/>
      <c r="M115" s="90">
        <f t="shared" ref="M115" si="107">SUM(M116:M122)</f>
        <v>0</v>
      </c>
      <c r="N115" s="90"/>
      <c r="O115" s="90">
        <f t="shared" ref="O115:Q115" si="108">SUM(O116:O122)</f>
        <v>0</v>
      </c>
      <c r="P115" s="90">
        <f t="shared" si="108"/>
        <v>0</v>
      </c>
      <c r="Q115" s="90">
        <f t="shared" si="108"/>
        <v>-165</v>
      </c>
      <c r="R115" s="90">
        <f t="shared" ref="R115:T115" si="109">SUM(R116:R122)</f>
        <v>0</v>
      </c>
      <c r="S115" s="8">
        <f t="shared" si="109"/>
        <v>0</v>
      </c>
      <c r="T115" s="90">
        <f t="shared" si="109"/>
        <v>0</v>
      </c>
      <c r="U115" s="8">
        <f t="shared" ref="U115" si="110">SUM(U116:U122)</f>
        <v>0</v>
      </c>
    </row>
    <row r="116" spans="2:21" hidden="1" outlineLevel="2" x14ac:dyDescent="0.35">
      <c r="B116" s="147">
        <v>139</v>
      </c>
      <c r="C116" s="150" t="s">
        <v>106</v>
      </c>
      <c r="D116" s="87">
        <v>0</v>
      </c>
      <c r="E116" s="87">
        <v>0</v>
      </c>
      <c r="F116" s="87"/>
      <c r="G116" s="87">
        <v>0</v>
      </c>
      <c r="H116" s="87"/>
      <c r="I116" s="87">
        <v>0</v>
      </c>
      <c r="J116" s="5"/>
      <c r="K116" s="87">
        <v>0</v>
      </c>
      <c r="L116" s="87"/>
      <c r="M116" s="87">
        <v>0</v>
      </c>
      <c r="N116" s="87"/>
      <c r="O116" s="87">
        <v>0</v>
      </c>
      <c r="P116" s="182"/>
      <c r="Q116" s="87">
        <v>0</v>
      </c>
      <c r="R116" s="182"/>
      <c r="S116" s="98">
        <v>0</v>
      </c>
      <c r="T116" s="182"/>
      <c r="U116" s="98">
        <v>0</v>
      </c>
    </row>
    <row r="117" spans="2:21" hidden="1" outlineLevel="2" x14ac:dyDescent="0.35">
      <c r="B117" s="147">
        <v>140</v>
      </c>
      <c r="C117" s="150" t="s">
        <v>107</v>
      </c>
      <c r="D117" s="87">
        <v>0</v>
      </c>
      <c r="E117" s="87">
        <v>0</v>
      </c>
      <c r="F117" s="87"/>
      <c r="G117" s="87">
        <v>0</v>
      </c>
      <c r="H117" s="87"/>
      <c r="I117" s="87">
        <v>0</v>
      </c>
      <c r="J117" s="5"/>
      <c r="K117" s="87">
        <v>0</v>
      </c>
      <c r="L117" s="87"/>
      <c r="M117" s="87">
        <v>0</v>
      </c>
      <c r="N117" s="87"/>
      <c r="O117" s="87">
        <v>0</v>
      </c>
      <c r="P117" s="182"/>
      <c r="Q117" s="87">
        <v>0</v>
      </c>
      <c r="R117" s="182"/>
      <c r="S117" s="98">
        <v>0</v>
      </c>
      <c r="T117" s="182"/>
      <c r="U117" s="98">
        <v>0</v>
      </c>
    </row>
    <row r="118" spans="2:21" hidden="1" outlineLevel="2" x14ac:dyDescent="0.35">
      <c r="B118" s="147">
        <v>141</v>
      </c>
      <c r="C118" s="150" t="s">
        <v>108</v>
      </c>
      <c r="D118" s="87">
        <v>0</v>
      </c>
      <c r="E118" s="87">
        <v>-434</v>
      </c>
      <c r="F118" s="87"/>
      <c r="G118" s="87">
        <v>-446</v>
      </c>
      <c r="H118" s="87"/>
      <c r="I118" s="87">
        <v>-46</v>
      </c>
      <c r="J118" s="5"/>
      <c r="K118" s="87">
        <v>-26</v>
      </c>
      <c r="L118" s="87"/>
      <c r="M118" s="87">
        <v>0</v>
      </c>
      <c r="N118" s="87"/>
      <c r="O118" s="87">
        <v>0</v>
      </c>
      <c r="P118" s="182"/>
      <c r="Q118" s="87">
        <v>-165</v>
      </c>
      <c r="R118" s="182"/>
      <c r="S118" s="98">
        <v>0</v>
      </c>
      <c r="T118" s="182"/>
      <c r="U118" s="98">
        <v>0</v>
      </c>
    </row>
    <row r="119" spans="2:21" hidden="1" outlineLevel="2" x14ac:dyDescent="0.35">
      <c r="B119" s="147">
        <v>142</v>
      </c>
      <c r="C119" s="150" t="s">
        <v>109</v>
      </c>
      <c r="D119" s="87">
        <v>0</v>
      </c>
      <c r="E119" s="87">
        <v>0</v>
      </c>
      <c r="F119" s="87"/>
      <c r="G119" s="87">
        <v>0</v>
      </c>
      <c r="H119" s="87"/>
      <c r="I119" s="87">
        <v>0</v>
      </c>
      <c r="J119" s="5"/>
      <c r="K119" s="87">
        <v>0</v>
      </c>
      <c r="L119" s="87"/>
      <c r="M119" s="87">
        <v>0</v>
      </c>
      <c r="N119" s="87"/>
      <c r="O119" s="87">
        <v>0</v>
      </c>
      <c r="P119" s="182"/>
      <c r="Q119" s="87">
        <v>0</v>
      </c>
      <c r="R119" s="182"/>
      <c r="S119" s="98">
        <v>0</v>
      </c>
      <c r="T119" s="182"/>
      <c r="U119" s="98">
        <v>0</v>
      </c>
    </row>
    <row r="120" spans="2:21" hidden="1" outlineLevel="2" x14ac:dyDescent="0.35">
      <c r="B120" s="147">
        <v>144</v>
      </c>
      <c r="C120" s="150" t="s">
        <v>110</v>
      </c>
      <c r="D120" s="87">
        <v>0</v>
      </c>
      <c r="E120" s="87">
        <v>0</v>
      </c>
      <c r="F120" s="87"/>
      <c r="G120" s="87">
        <v>0</v>
      </c>
      <c r="H120" s="87"/>
      <c r="I120" s="87">
        <v>0</v>
      </c>
      <c r="J120" s="5"/>
      <c r="K120" s="87">
        <v>0</v>
      </c>
      <c r="L120" s="87"/>
      <c r="M120" s="87">
        <v>0</v>
      </c>
      <c r="N120" s="87"/>
      <c r="O120" s="87">
        <v>0</v>
      </c>
      <c r="P120" s="182"/>
      <c r="Q120" s="87">
        <v>0</v>
      </c>
      <c r="R120" s="182"/>
      <c r="S120" s="98">
        <v>0</v>
      </c>
      <c r="T120" s="182"/>
      <c r="U120" s="98">
        <v>0</v>
      </c>
    </row>
    <row r="121" spans="2:21" hidden="1" outlineLevel="2" x14ac:dyDescent="0.35">
      <c r="B121" s="147">
        <v>145</v>
      </c>
      <c r="C121" s="150" t="s">
        <v>111</v>
      </c>
      <c r="D121" s="87">
        <v>0</v>
      </c>
      <c r="E121" s="87">
        <v>0</v>
      </c>
      <c r="F121" s="87"/>
      <c r="G121" s="87">
        <v>0</v>
      </c>
      <c r="H121" s="87"/>
      <c r="I121" s="87">
        <v>0</v>
      </c>
      <c r="J121" s="5"/>
      <c r="K121" s="87">
        <v>0</v>
      </c>
      <c r="L121" s="87"/>
      <c r="M121" s="87">
        <v>0</v>
      </c>
      <c r="N121" s="87"/>
      <c r="O121" s="87">
        <v>0</v>
      </c>
      <c r="P121" s="182"/>
      <c r="Q121" s="87">
        <v>0</v>
      </c>
      <c r="R121" s="182"/>
      <c r="S121" s="98">
        <v>0</v>
      </c>
      <c r="T121" s="182"/>
      <c r="U121" s="98">
        <v>0</v>
      </c>
    </row>
    <row r="122" spans="2:21" hidden="1" outlineLevel="2" x14ac:dyDescent="0.35">
      <c r="B122" s="147">
        <v>146</v>
      </c>
      <c r="C122" s="150" t="s">
        <v>112</v>
      </c>
      <c r="D122" s="87">
        <v>0</v>
      </c>
      <c r="E122" s="87">
        <v>0</v>
      </c>
      <c r="F122" s="87"/>
      <c r="G122" s="87">
        <v>0</v>
      </c>
      <c r="H122" s="87"/>
      <c r="I122" s="87">
        <v>0</v>
      </c>
      <c r="J122" s="5"/>
      <c r="K122" s="87">
        <v>0</v>
      </c>
      <c r="L122" s="87"/>
      <c r="M122" s="87">
        <v>0</v>
      </c>
      <c r="N122" s="87"/>
      <c r="O122" s="87">
        <v>0</v>
      </c>
      <c r="P122" s="182"/>
      <c r="Q122" s="87">
        <v>0</v>
      </c>
      <c r="R122" s="182"/>
      <c r="S122" s="98">
        <v>0</v>
      </c>
      <c r="T122" s="182"/>
      <c r="U122" s="98">
        <v>0</v>
      </c>
    </row>
    <row r="123" spans="2:21" hidden="1" outlineLevel="1" collapsed="1" x14ac:dyDescent="0.35">
      <c r="B123" s="147">
        <v>135</v>
      </c>
      <c r="C123" s="151" t="s">
        <v>113</v>
      </c>
      <c r="D123" s="90">
        <f t="shared" ref="D123:G123" si="111">SUM(D124:D130)</f>
        <v>0</v>
      </c>
      <c r="E123" s="90">
        <f t="shared" si="111"/>
        <v>0</v>
      </c>
      <c r="F123" s="94"/>
      <c r="G123" s="90">
        <f t="shared" si="111"/>
        <v>0</v>
      </c>
      <c r="H123" s="94"/>
      <c r="I123" s="90">
        <f>SUM(I124:I130)</f>
        <v>7761</v>
      </c>
      <c r="J123" s="8"/>
      <c r="K123" s="90">
        <f>SUM(K124:K130)</f>
        <v>0</v>
      </c>
      <c r="L123" s="90"/>
      <c r="M123" s="90">
        <f>SUM(M124:M130)</f>
        <v>0</v>
      </c>
      <c r="N123" s="90"/>
      <c r="O123" s="90">
        <f t="shared" ref="O123:U123" si="112">SUM(O124:O130)</f>
        <v>0</v>
      </c>
      <c r="P123" s="90">
        <f t="shared" si="112"/>
        <v>0</v>
      </c>
      <c r="Q123" s="90">
        <f>SUM(Q124:Q130)</f>
        <v>0</v>
      </c>
      <c r="R123" s="90">
        <f t="shared" si="112"/>
        <v>0</v>
      </c>
      <c r="S123" s="8">
        <f t="shared" si="112"/>
        <v>0</v>
      </c>
      <c r="T123" s="90">
        <f t="shared" si="112"/>
        <v>0</v>
      </c>
      <c r="U123" s="8">
        <f t="shared" si="112"/>
        <v>0</v>
      </c>
    </row>
    <row r="124" spans="2:21" hidden="1" outlineLevel="3" x14ac:dyDescent="0.35">
      <c r="B124" s="147">
        <v>147</v>
      </c>
      <c r="C124" s="150" t="s">
        <v>114</v>
      </c>
      <c r="D124" s="87">
        <v>0</v>
      </c>
      <c r="E124" s="87">
        <v>0</v>
      </c>
      <c r="F124" s="87"/>
      <c r="G124" s="87">
        <v>0</v>
      </c>
      <c r="H124" s="87"/>
      <c r="I124" s="87">
        <v>0</v>
      </c>
      <c r="J124" s="5"/>
      <c r="K124" s="87">
        <v>0</v>
      </c>
      <c r="L124" s="87"/>
      <c r="M124" s="87">
        <v>0</v>
      </c>
      <c r="N124" s="87"/>
      <c r="O124" s="87">
        <v>0</v>
      </c>
      <c r="P124" s="182"/>
      <c r="Q124" s="87">
        <v>0</v>
      </c>
      <c r="R124" s="182"/>
      <c r="S124" s="98">
        <v>0</v>
      </c>
      <c r="T124" s="182"/>
      <c r="U124" s="98">
        <v>0</v>
      </c>
    </row>
    <row r="125" spans="2:21" hidden="1" outlineLevel="3" x14ac:dyDescent="0.35">
      <c r="B125" s="147">
        <v>148</v>
      </c>
      <c r="C125" s="150" t="s">
        <v>115</v>
      </c>
      <c r="D125" s="87">
        <v>0</v>
      </c>
      <c r="E125" s="87">
        <v>0</v>
      </c>
      <c r="F125" s="87"/>
      <c r="G125" s="87">
        <v>0</v>
      </c>
      <c r="H125" s="87"/>
      <c r="I125" s="87">
        <v>0</v>
      </c>
      <c r="J125" s="5"/>
      <c r="K125" s="87">
        <v>0</v>
      </c>
      <c r="L125" s="87"/>
      <c r="M125" s="87">
        <v>0</v>
      </c>
      <c r="N125" s="87"/>
      <c r="O125" s="87">
        <v>0</v>
      </c>
      <c r="P125" s="182"/>
      <c r="Q125" s="87">
        <v>0</v>
      </c>
      <c r="R125" s="182"/>
      <c r="S125" s="98">
        <v>0</v>
      </c>
      <c r="T125" s="182"/>
      <c r="U125" s="98">
        <v>0</v>
      </c>
    </row>
    <row r="126" spans="2:21" hidden="1" outlineLevel="3" x14ac:dyDescent="0.35">
      <c r="B126" s="147">
        <v>149</v>
      </c>
      <c r="C126" s="150" t="s">
        <v>116</v>
      </c>
      <c r="D126" s="87">
        <v>0</v>
      </c>
      <c r="E126" s="87">
        <v>0</v>
      </c>
      <c r="F126" s="87"/>
      <c r="G126" s="87">
        <v>0</v>
      </c>
      <c r="H126" s="87"/>
      <c r="I126" s="87">
        <v>0</v>
      </c>
      <c r="J126" s="5"/>
      <c r="K126" s="87">
        <v>0</v>
      </c>
      <c r="L126" s="87"/>
      <c r="M126" s="87">
        <v>0</v>
      </c>
      <c r="N126" s="87"/>
      <c r="O126" s="87">
        <v>0</v>
      </c>
      <c r="P126" s="182"/>
      <c r="Q126" s="87">
        <v>0</v>
      </c>
      <c r="R126" s="182"/>
      <c r="S126" s="98">
        <v>0</v>
      </c>
      <c r="T126" s="182"/>
      <c r="U126" s="98">
        <v>0</v>
      </c>
    </row>
    <row r="127" spans="2:21" hidden="1" outlineLevel="3" x14ac:dyDescent="0.35">
      <c r="B127" s="147">
        <v>150</v>
      </c>
      <c r="C127" s="150" t="s">
        <v>117</v>
      </c>
      <c r="D127" s="87">
        <v>0</v>
      </c>
      <c r="E127" s="87">
        <v>0</v>
      </c>
      <c r="F127" s="87"/>
      <c r="G127" s="87">
        <v>0</v>
      </c>
      <c r="H127" s="87"/>
      <c r="I127" s="87">
        <v>0</v>
      </c>
      <c r="J127" s="5"/>
      <c r="K127" s="87">
        <v>0</v>
      </c>
      <c r="L127" s="87"/>
      <c r="M127" s="87">
        <v>0</v>
      </c>
      <c r="N127" s="87"/>
      <c r="O127" s="87">
        <v>0</v>
      </c>
      <c r="P127" s="182"/>
      <c r="Q127" s="87">
        <v>0</v>
      </c>
      <c r="R127" s="182"/>
      <c r="S127" s="98">
        <v>0</v>
      </c>
      <c r="T127" s="182"/>
      <c r="U127" s="98">
        <v>0</v>
      </c>
    </row>
    <row r="128" spans="2:21" hidden="1" outlineLevel="3" x14ac:dyDescent="0.35">
      <c r="B128" s="147">
        <v>151</v>
      </c>
      <c r="C128" s="150" t="s">
        <v>118</v>
      </c>
      <c r="D128" s="87">
        <v>0</v>
      </c>
      <c r="E128" s="87">
        <v>0</v>
      </c>
      <c r="F128" s="87"/>
      <c r="G128" s="87">
        <v>0</v>
      </c>
      <c r="H128" s="87"/>
      <c r="I128" s="87">
        <v>0</v>
      </c>
      <c r="J128" s="5"/>
      <c r="K128" s="87">
        <v>0</v>
      </c>
      <c r="L128" s="87"/>
      <c r="M128" s="87">
        <v>0</v>
      </c>
      <c r="N128" s="87"/>
      <c r="O128" s="87">
        <v>0</v>
      </c>
      <c r="P128" s="182"/>
      <c r="Q128" s="87">
        <v>0</v>
      </c>
      <c r="R128" s="182"/>
      <c r="S128" s="98">
        <v>0</v>
      </c>
      <c r="T128" s="182"/>
      <c r="U128" s="98">
        <v>0</v>
      </c>
    </row>
    <row r="129" spans="2:21" hidden="1" outlineLevel="3" x14ac:dyDescent="0.35">
      <c r="B129" s="147">
        <v>152</v>
      </c>
      <c r="C129" s="150" t="s">
        <v>119</v>
      </c>
      <c r="D129" s="87">
        <v>0</v>
      </c>
      <c r="E129" s="87">
        <v>0</v>
      </c>
      <c r="F129" s="87"/>
      <c r="G129" s="87">
        <v>0</v>
      </c>
      <c r="H129" s="87"/>
      <c r="I129" s="87">
        <v>0</v>
      </c>
      <c r="J129" s="5"/>
      <c r="K129" s="87">
        <v>0</v>
      </c>
      <c r="L129" s="87"/>
      <c r="M129" s="87">
        <v>0</v>
      </c>
      <c r="N129" s="87"/>
      <c r="O129" s="87">
        <v>0</v>
      </c>
      <c r="P129" s="182"/>
      <c r="Q129" s="87">
        <v>0</v>
      </c>
      <c r="R129" s="182"/>
      <c r="S129" s="98">
        <v>0</v>
      </c>
      <c r="T129" s="182"/>
      <c r="U129" s="98">
        <v>0</v>
      </c>
    </row>
    <row r="130" spans="2:21" hidden="1" outlineLevel="3" x14ac:dyDescent="0.35">
      <c r="B130" s="147">
        <v>153</v>
      </c>
      <c r="C130" s="150" t="s">
        <v>120</v>
      </c>
      <c r="D130" s="87">
        <v>0</v>
      </c>
      <c r="E130" s="87">
        <v>0</v>
      </c>
      <c r="F130" s="87"/>
      <c r="G130" s="87">
        <v>0</v>
      </c>
      <c r="H130" s="87"/>
      <c r="I130" s="87">
        <v>7761</v>
      </c>
      <c r="J130" s="5"/>
      <c r="K130" s="87">
        <v>0</v>
      </c>
      <c r="L130" s="87"/>
      <c r="M130" s="87">
        <v>0</v>
      </c>
      <c r="N130" s="87"/>
      <c r="O130" s="87">
        <v>0</v>
      </c>
      <c r="P130" s="182"/>
      <c r="Q130" s="87">
        <v>0</v>
      </c>
      <c r="R130" s="182"/>
      <c r="S130" s="98">
        <v>0</v>
      </c>
      <c r="T130" s="182"/>
      <c r="U130" s="98">
        <v>0</v>
      </c>
    </row>
    <row r="131" spans="2:21" ht="15.5" collapsed="1" x14ac:dyDescent="0.35">
      <c r="C131" s="155" t="s">
        <v>121</v>
      </c>
      <c r="D131" s="95">
        <f t="shared" ref="D131:G131" si="113">D23+D25</f>
        <v>8932</v>
      </c>
      <c r="E131" s="95">
        <f t="shared" si="113"/>
        <v>9578</v>
      </c>
      <c r="F131" s="95">
        <f>F23+F25</f>
        <v>9576</v>
      </c>
      <c r="G131" s="95">
        <f t="shared" si="113"/>
        <v>-10694</v>
      </c>
      <c r="H131" s="95">
        <f>H23+H25</f>
        <v>8896</v>
      </c>
      <c r="I131" s="95">
        <f>I23+I25</f>
        <v>21331</v>
      </c>
      <c r="J131" s="95">
        <f t="shared" ref="J131" si="114">J23+J25</f>
        <v>36962</v>
      </c>
      <c r="K131" s="95">
        <f>K23+K25</f>
        <v>37896</v>
      </c>
      <c r="L131" s="95">
        <f t="shared" ref="L131" si="115">L23+L25</f>
        <v>-640.61999999999534</v>
      </c>
      <c r="M131" s="95">
        <f>M23+M25</f>
        <v>-157113</v>
      </c>
      <c r="N131" s="95">
        <f t="shared" ref="N131" si="116">N23+N25</f>
        <v>43750</v>
      </c>
      <c r="O131" s="95">
        <f>O23+O25</f>
        <v>96753</v>
      </c>
      <c r="P131" s="163">
        <f t="shared" ref="P131" si="117">P23+P25</f>
        <v>10171</v>
      </c>
      <c r="Q131" s="95">
        <f>Q23+Q25</f>
        <v>30532</v>
      </c>
      <c r="R131" s="163">
        <f t="shared" ref="R131" si="118">R23+R25</f>
        <v>15564.943930000052</v>
      </c>
      <c r="S131" s="95">
        <f>S23+S25</f>
        <v>0</v>
      </c>
      <c r="T131" s="163">
        <f t="shared" ref="T131" si="119">T23+T25</f>
        <v>18170.180000000066</v>
      </c>
      <c r="U131" s="95">
        <f>U23+U25</f>
        <v>0</v>
      </c>
    </row>
    <row r="132" spans="2:21" x14ac:dyDescent="0.35">
      <c r="B132" s="147">
        <v>10</v>
      </c>
      <c r="C132" s="151" t="s">
        <v>3</v>
      </c>
      <c r="D132" s="90">
        <f t="shared" ref="D132:G132" si="120">SUM(D133:D134)</f>
        <v>-3000</v>
      </c>
      <c r="E132" s="90">
        <f t="shared" si="120"/>
        <v>-3498</v>
      </c>
      <c r="F132" s="94">
        <v>-3498</v>
      </c>
      <c r="G132" s="90">
        <f t="shared" si="120"/>
        <v>-54</v>
      </c>
      <c r="H132" s="94">
        <v>-3597</v>
      </c>
      <c r="I132" s="90">
        <f t="shared" ref="I132" si="121">SUM(I133:I134)</f>
        <v>-7086</v>
      </c>
      <c r="J132" s="99">
        <v>-9153</v>
      </c>
      <c r="K132" s="90">
        <f t="shared" ref="K132" si="122">SUM(K133:K134)</f>
        <v>-11694</v>
      </c>
      <c r="L132" s="90">
        <v>0</v>
      </c>
      <c r="M132" s="90">
        <f t="shared" ref="M132" si="123">SUM(M133:M134)</f>
        <v>45327</v>
      </c>
      <c r="N132" s="90">
        <v>-9633</v>
      </c>
      <c r="O132" s="90">
        <f t="shared" ref="O132:T132" si="124">SUM(O133:O134)</f>
        <v>-49403</v>
      </c>
      <c r="P132" s="90">
        <f t="shared" si="124"/>
        <v>-3458</v>
      </c>
      <c r="Q132" s="90">
        <f t="shared" si="124"/>
        <v>-8414</v>
      </c>
      <c r="R132" s="90">
        <f t="shared" si="124"/>
        <v>-4373.3475399999998</v>
      </c>
      <c r="S132" s="99">
        <f t="shared" ref="S132" si="125">SUM(S133:S134)</f>
        <v>0</v>
      </c>
      <c r="T132" s="90">
        <f t="shared" si="124"/>
        <v>-4548.2814416000001</v>
      </c>
      <c r="U132" s="99">
        <f t="shared" ref="U132" si="126">SUM(U133:U134)</f>
        <v>0</v>
      </c>
    </row>
    <row r="133" spans="2:21" hidden="1" outlineLevel="1" x14ac:dyDescent="0.35">
      <c r="B133" s="147">
        <v>124</v>
      </c>
      <c r="C133" s="150" t="s">
        <v>3</v>
      </c>
      <c r="D133" s="87">
        <v>-3000</v>
      </c>
      <c r="E133" s="87">
        <v>-3498</v>
      </c>
      <c r="F133" s="87"/>
      <c r="G133" s="87">
        <v>-54</v>
      </c>
      <c r="H133" s="87"/>
      <c r="I133" s="87">
        <v>-7086</v>
      </c>
      <c r="J133" s="96"/>
      <c r="K133" s="87">
        <v>-11694</v>
      </c>
      <c r="L133" s="87"/>
      <c r="M133" s="87">
        <v>-5160</v>
      </c>
      <c r="N133" s="87"/>
      <c r="O133" s="87">
        <v>0</v>
      </c>
      <c r="P133" s="164">
        <v>-3458</v>
      </c>
      <c r="Q133" s="87">
        <v>-7331</v>
      </c>
      <c r="R133" s="164">
        <v>-4373.3475399999998</v>
      </c>
      <c r="S133" s="98">
        <v>0</v>
      </c>
      <c r="T133" s="164">
        <v>-4548.2814416000001</v>
      </c>
      <c r="U133" s="98">
        <v>0</v>
      </c>
    </row>
    <row r="134" spans="2:21" hidden="1" outlineLevel="1" x14ac:dyDescent="0.35">
      <c r="B134" s="147">
        <v>130</v>
      </c>
      <c r="C134" s="150" t="s">
        <v>122</v>
      </c>
      <c r="D134" s="87">
        <v>0</v>
      </c>
      <c r="E134" s="87">
        <v>0</v>
      </c>
      <c r="F134" s="87"/>
      <c r="G134" s="87">
        <v>0</v>
      </c>
      <c r="H134" s="87"/>
      <c r="I134" s="87">
        <v>0</v>
      </c>
      <c r="J134" s="96"/>
      <c r="K134" s="87">
        <v>0</v>
      </c>
      <c r="L134" s="87"/>
      <c r="M134" s="87">
        <v>50487</v>
      </c>
      <c r="N134" s="87"/>
      <c r="O134" s="87">
        <v>-49403</v>
      </c>
      <c r="P134" s="164"/>
      <c r="Q134" s="87">
        <v>-1083</v>
      </c>
      <c r="R134" s="164"/>
      <c r="S134" s="98">
        <v>0</v>
      </c>
      <c r="T134" s="164"/>
      <c r="U134" s="98">
        <v>0</v>
      </c>
    </row>
    <row r="135" spans="2:21" collapsed="1" x14ac:dyDescent="0.35">
      <c r="C135" s="151" t="s">
        <v>4</v>
      </c>
      <c r="D135" s="90">
        <f t="shared" ref="D135:G135" si="127">SUM(D136:D141)</f>
        <v>0</v>
      </c>
      <c r="E135" s="90">
        <f t="shared" si="127"/>
        <v>0</v>
      </c>
      <c r="F135" s="94">
        <v>0</v>
      </c>
      <c r="G135" s="90">
        <f t="shared" si="127"/>
        <v>0</v>
      </c>
      <c r="H135" s="94">
        <v>0</v>
      </c>
      <c r="I135" s="90">
        <f t="shared" ref="I135" si="128">SUM(I136:I141)</f>
        <v>0</v>
      </c>
      <c r="J135" s="99">
        <v>0</v>
      </c>
      <c r="K135" s="90">
        <f t="shared" ref="K135" si="129">SUM(K136:K141)</f>
        <v>0</v>
      </c>
      <c r="L135" s="90">
        <v>0</v>
      </c>
      <c r="M135" s="90">
        <f t="shared" ref="M135" si="130">SUM(M136:M141)</f>
        <v>0</v>
      </c>
      <c r="N135" s="90">
        <v>0</v>
      </c>
      <c r="O135" s="90">
        <f t="shared" ref="O135:Q135" si="131">SUM(O136:O141)</f>
        <v>0</v>
      </c>
      <c r="P135" s="90">
        <f t="shared" si="131"/>
        <v>0</v>
      </c>
      <c r="Q135" s="90">
        <f t="shared" si="131"/>
        <v>0</v>
      </c>
      <c r="R135" s="90">
        <f t="shared" ref="R135:T135" si="132">SUM(R136:R141)</f>
        <v>0</v>
      </c>
      <c r="S135" s="99">
        <f t="shared" si="132"/>
        <v>0</v>
      </c>
      <c r="T135" s="90">
        <f t="shared" si="132"/>
        <v>0</v>
      </c>
      <c r="U135" s="99">
        <f t="shared" ref="U135" si="133">SUM(U136:U141)</f>
        <v>0</v>
      </c>
    </row>
    <row r="136" spans="2:21" hidden="1" outlineLevel="1" x14ac:dyDescent="0.35">
      <c r="B136" s="147">
        <v>11</v>
      </c>
      <c r="C136" s="150" t="s">
        <v>4</v>
      </c>
      <c r="D136" s="87">
        <v>0</v>
      </c>
      <c r="E136" s="87">
        <v>0</v>
      </c>
      <c r="F136" s="87"/>
      <c r="G136" s="87">
        <v>0</v>
      </c>
      <c r="H136" s="87"/>
      <c r="I136" s="87">
        <v>0</v>
      </c>
      <c r="J136" s="96"/>
      <c r="K136" s="87">
        <v>0</v>
      </c>
      <c r="L136" s="87"/>
      <c r="M136" s="87">
        <v>0</v>
      </c>
      <c r="N136" s="87"/>
      <c r="O136" s="87">
        <v>0</v>
      </c>
      <c r="P136" s="164"/>
      <c r="Q136" s="87">
        <v>0</v>
      </c>
      <c r="R136" s="164"/>
      <c r="S136" s="98">
        <v>0</v>
      </c>
      <c r="T136" s="164"/>
      <c r="U136" s="98">
        <v>0</v>
      </c>
    </row>
    <row r="137" spans="2:21" hidden="1" outlineLevel="1" x14ac:dyDescent="0.35">
      <c r="B137" s="147">
        <v>125</v>
      </c>
      <c r="C137" s="150" t="s">
        <v>123</v>
      </c>
      <c r="D137" s="87">
        <v>0</v>
      </c>
      <c r="E137" s="87">
        <v>0</v>
      </c>
      <c r="F137" s="87"/>
      <c r="G137" s="87">
        <v>0</v>
      </c>
      <c r="H137" s="87"/>
      <c r="I137" s="87">
        <v>0</v>
      </c>
      <c r="J137" s="96"/>
      <c r="K137" s="87">
        <v>0</v>
      </c>
      <c r="L137" s="87"/>
      <c r="M137" s="87">
        <v>0</v>
      </c>
      <c r="N137" s="87"/>
      <c r="O137" s="87">
        <v>0</v>
      </c>
      <c r="P137" s="164"/>
      <c r="Q137" s="87">
        <v>0</v>
      </c>
      <c r="R137" s="164"/>
      <c r="S137" s="98">
        <v>0</v>
      </c>
      <c r="T137" s="164"/>
      <c r="U137" s="98">
        <v>0</v>
      </c>
    </row>
    <row r="138" spans="2:21" hidden="1" outlineLevel="1" x14ac:dyDescent="0.35">
      <c r="B138" s="147">
        <v>126</v>
      </c>
      <c r="C138" s="150" t="s">
        <v>124</v>
      </c>
      <c r="D138" s="87">
        <v>0</v>
      </c>
      <c r="E138" s="87">
        <v>0</v>
      </c>
      <c r="F138" s="87"/>
      <c r="G138" s="87">
        <v>0</v>
      </c>
      <c r="H138" s="87"/>
      <c r="I138" s="87">
        <v>0</v>
      </c>
      <c r="J138" s="96"/>
      <c r="K138" s="87">
        <v>0</v>
      </c>
      <c r="L138" s="87"/>
      <c r="M138" s="87">
        <v>0</v>
      </c>
      <c r="N138" s="87"/>
      <c r="O138" s="87">
        <v>0</v>
      </c>
      <c r="P138" s="164"/>
      <c r="Q138" s="87">
        <v>0</v>
      </c>
      <c r="R138" s="164"/>
      <c r="S138" s="98">
        <v>0</v>
      </c>
      <c r="T138" s="164"/>
      <c r="U138" s="98">
        <v>0</v>
      </c>
    </row>
    <row r="139" spans="2:21" hidden="1" outlineLevel="1" x14ac:dyDescent="0.35">
      <c r="B139" s="147">
        <v>127</v>
      </c>
      <c r="C139" s="150" t="s">
        <v>125</v>
      </c>
      <c r="D139" s="87">
        <v>0</v>
      </c>
      <c r="E139" s="87">
        <v>0</v>
      </c>
      <c r="F139" s="87"/>
      <c r="G139" s="87">
        <v>0</v>
      </c>
      <c r="H139" s="87"/>
      <c r="I139" s="87">
        <v>0</v>
      </c>
      <c r="J139" s="96"/>
      <c r="K139" s="87">
        <v>0</v>
      </c>
      <c r="L139" s="87"/>
      <c r="M139" s="87">
        <v>0</v>
      </c>
      <c r="N139" s="87"/>
      <c r="O139" s="87">
        <v>0</v>
      </c>
      <c r="P139" s="164"/>
      <c r="Q139" s="87">
        <v>0</v>
      </c>
      <c r="R139" s="164"/>
      <c r="S139" s="98">
        <v>0</v>
      </c>
      <c r="T139" s="164"/>
      <c r="U139" s="98">
        <v>0</v>
      </c>
    </row>
    <row r="140" spans="2:21" hidden="1" outlineLevel="1" x14ac:dyDescent="0.35">
      <c r="B140" s="147">
        <v>128</v>
      </c>
      <c r="C140" s="150" t="s">
        <v>126</v>
      </c>
      <c r="D140" s="87">
        <v>0</v>
      </c>
      <c r="E140" s="87">
        <v>0</v>
      </c>
      <c r="F140" s="87"/>
      <c r="G140" s="87">
        <v>0</v>
      </c>
      <c r="H140" s="87"/>
      <c r="I140" s="87">
        <v>0</v>
      </c>
      <c r="J140" s="96"/>
      <c r="K140" s="87">
        <v>0</v>
      </c>
      <c r="L140" s="87"/>
      <c r="M140" s="87">
        <v>0</v>
      </c>
      <c r="N140" s="87"/>
      <c r="O140" s="87">
        <v>0</v>
      </c>
      <c r="P140" s="164"/>
      <c r="Q140" s="87">
        <v>0</v>
      </c>
      <c r="R140" s="164"/>
      <c r="S140" s="98">
        <v>0</v>
      </c>
      <c r="T140" s="164"/>
      <c r="U140" s="98">
        <v>0</v>
      </c>
    </row>
    <row r="141" spans="2:21" hidden="1" outlineLevel="1" x14ac:dyDescent="0.35">
      <c r="B141" s="147">
        <v>129</v>
      </c>
      <c r="C141" s="150" t="s">
        <v>127</v>
      </c>
      <c r="D141" s="87">
        <v>0</v>
      </c>
      <c r="E141" s="87">
        <v>0</v>
      </c>
      <c r="F141" s="87"/>
      <c r="G141" s="87">
        <v>0</v>
      </c>
      <c r="H141" s="87"/>
      <c r="I141" s="87">
        <v>0</v>
      </c>
      <c r="J141" s="96"/>
      <c r="K141" s="87">
        <v>0</v>
      </c>
      <c r="L141" s="87"/>
      <c r="M141" s="87">
        <v>0</v>
      </c>
      <c r="N141" s="87"/>
      <c r="O141" s="87">
        <v>0</v>
      </c>
      <c r="P141" s="164"/>
      <c r="Q141" s="87">
        <v>0</v>
      </c>
      <c r="R141" s="164"/>
      <c r="S141" s="98">
        <v>0</v>
      </c>
      <c r="T141" s="164"/>
      <c r="U141" s="98">
        <v>0</v>
      </c>
    </row>
    <row r="142" spans="2:21" ht="15.5" collapsed="1" x14ac:dyDescent="0.35">
      <c r="C142" s="155" t="s">
        <v>128</v>
      </c>
      <c r="D142" s="95">
        <f>+D131+D132</f>
        <v>5932</v>
      </c>
      <c r="E142" s="95">
        <f t="shared" ref="E142:O142" si="134">+E131+E132</f>
        <v>6080</v>
      </c>
      <c r="F142" s="95">
        <f>+F131+F132</f>
        <v>6078</v>
      </c>
      <c r="G142" s="95">
        <f t="shared" si="134"/>
        <v>-10748</v>
      </c>
      <c r="H142" s="95">
        <f>+H131+H132</f>
        <v>5299</v>
      </c>
      <c r="I142" s="95">
        <f t="shared" si="134"/>
        <v>14245</v>
      </c>
      <c r="J142" s="95">
        <f>+J131+J132</f>
        <v>27809</v>
      </c>
      <c r="K142" s="95">
        <f t="shared" si="134"/>
        <v>26202</v>
      </c>
      <c r="L142" s="95">
        <f>+L131+L132</f>
        <v>-640.61999999999534</v>
      </c>
      <c r="M142" s="95">
        <f t="shared" ref="M142" si="135">+M131+M132</f>
        <v>-111786</v>
      </c>
      <c r="N142" s="95">
        <f t="shared" si="134"/>
        <v>34117</v>
      </c>
      <c r="O142" s="95">
        <f t="shared" si="134"/>
        <v>47350</v>
      </c>
      <c r="P142" s="163">
        <f>+P131+P132</f>
        <v>6713</v>
      </c>
      <c r="Q142" s="95">
        <f t="shared" ref="Q142" si="136">+Q131+Q132</f>
        <v>22118</v>
      </c>
      <c r="R142" s="163">
        <f>+R131+R132</f>
        <v>11191.596390000053</v>
      </c>
      <c r="S142" s="95">
        <f t="shared" ref="S142" si="137">+S131+S132</f>
        <v>0</v>
      </c>
      <c r="T142" s="163">
        <f>+T131+T132</f>
        <v>13621.898558400066</v>
      </c>
      <c r="U142" s="95">
        <f t="shared" ref="U142" si="138">+U131+U132</f>
        <v>0</v>
      </c>
    </row>
    <row r="143" spans="2:21" x14ac:dyDescent="0.35">
      <c r="D143" s="9"/>
      <c r="E143" s="9"/>
      <c r="F143" s="9"/>
      <c r="G143" s="9"/>
      <c r="H143" s="9"/>
      <c r="I143" s="9"/>
      <c r="J143" s="9"/>
      <c r="K143" s="9"/>
      <c r="L143" s="9"/>
      <c r="M143" s="9"/>
      <c r="N143" s="9">
        <f>N6/L6-1</f>
        <v>8.0862361160219054E-2</v>
      </c>
      <c r="O143" s="9"/>
      <c r="P143" s="158"/>
      <c r="Q143" s="9"/>
      <c r="R143" s="158"/>
      <c r="S143" s="9"/>
      <c r="T143" s="158"/>
      <c r="U143" s="9"/>
    </row>
    <row r="144" spans="2:21" x14ac:dyDescent="0.35">
      <c r="D144" s="9"/>
      <c r="E144" s="9"/>
      <c r="F144" s="9"/>
      <c r="G144" s="9"/>
      <c r="H144" s="9"/>
      <c r="I144" s="9"/>
      <c r="J144" s="9"/>
      <c r="K144" s="9"/>
      <c r="L144" s="9"/>
      <c r="M144" s="9"/>
      <c r="N144" s="9"/>
      <c r="O144" s="9"/>
      <c r="P144" s="9"/>
      <c r="Q144" s="9"/>
      <c r="R144" s="9"/>
      <c r="S144" s="9"/>
      <c r="T144" s="9"/>
      <c r="U144" s="9"/>
    </row>
    <row r="145" spans="3:21" x14ac:dyDescent="0.35">
      <c r="D145" s="9"/>
      <c r="E145" s="9"/>
      <c r="F145" s="9"/>
      <c r="G145" s="9"/>
      <c r="H145" s="9"/>
      <c r="I145" s="9"/>
      <c r="J145" s="9"/>
      <c r="K145" s="9"/>
      <c r="L145" s="9"/>
      <c r="M145" s="9"/>
      <c r="N145" s="9"/>
      <c r="O145" s="9"/>
      <c r="P145" s="9"/>
      <c r="Q145" s="9"/>
      <c r="R145" s="9"/>
      <c r="S145" s="9"/>
      <c r="T145" s="9"/>
      <c r="U145" s="9"/>
    </row>
    <row r="146" spans="3:21" x14ac:dyDescent="0.35">
      <c r="D146" s="9"/>
      <c r="E146" s="9"/>
      <c r="F146" s="9"/>
      <c r="G146" s="9"/>
      <c r="H146" s="9"/>
      <c r="I146" s="9"/>
      <c r="J146" s="9"/>
      <c r="K146" s="9"/>
      <c r="L146" s="9"/>
      <c r="M146" s="9"/>
      <c r="N146" s="9"/>
      <c r="O146" s="9"/>
      <c r="P146" s="9"/>
      <c r="Q146" s="9"/>
      <c r="R146" s="9"/>
      <c r="S146" s="9"/>
      <c r="T146" s="9"/>
      <c r="U146" s="9"/>
    </row>
    <row r="147" spans="3:21" x14ac:dyDescent="0.35">
      <c r="D147" s="9"/>
      <c r="E147" s="9"/>
      <c r="F147" s="9"/>
      <c r="G147" s="9"/>
      <c r="H147" s="9"/>
      <c r="I147" s="9"/>
      <c r="J147" s="9"/>
      <c r="K147" s="9"/>
      <c r="L147" s="9"/>
      <c r="M147" s="9"/>
      <c r="N147" s="9"/>
      <c r="O147" s="9"/>
      <c r="P147" s="9"/>
      <c r="Q147" s="9"/>
      <c r="R147" s="9"/>
      <c r="S147" s="9"/>
      <c r="T147" s="9"/>
      <c r="U147" s="9"/>
    </row>
    <row r="148" spans="3:21" x14ac:dyDescent="0.35">
      <c r="D148" s="9"/>
      <c r="E148" s="9"/>
      <c r="F148" s="9"/>
      <c r="G148" s="9"/>
      <c r="H148" s="9"/>
      <c r="I148" s="9"/>
      <c r="J148" s="9"/>
      <c r="K148" s="9"/>
      <c r="L148" s="9"/>
      <c r="M148" s="9"/>
      <c r="N148" s="9"/>
      <c r="O148" s="9"/>
      <c r="P148" s="9"/>
      <c r="Q148" s="9"/>
      <c r="R148" s="9"/>
      <c r="S148" s="9"/>
      <c r="T148" s="9"/>
      <c r="U148" s="9"/>
    </row>
    <row r="149" spans="3:21" x14ac:dyDescent="0.35">
      <c r="D149" s="9"/>
      <c r="E149" s="9"/>
      <c r="F149" s="9"/>
      <c r="G149" s="9"/>
      <c r="H149" s="9"/>
      <c r="I149" s="9"/>
      <c r="J149" s="9"/>
      <c r="K149" s="9"/>
      <c r="L149" s="9"/>
      <c r="M149" s="9"/>
      <c r="N149" s="9"/>
      <c r="O149" s="9"/>
      <c r="P149" s="9"/>
      <c r="Q149" s="9"/>
      <c r="R149" s="9"/>
      <c r="S149" s="9"/>
      <c r="T149" s="9"/>
      <c r="U149" s="9"/>
    </row>
    <row r="156" spans="3:21" x14ac:dyDescent="0.35">
      <c r="C156" s="54"/>
    </row>
    <row r="157" spans="3:21" x14ac:dyDescent="0.35">
      <c r="C157" s="54"/>
    </row>
    <row r="158" spans="3:21" x14ac:dyDescent="0.35">
      <c r="C158" s="54"/>
    </row>
    <row r="159" spans="3:21" x14ac:dyDescent="0.35">
      <c r="C159" s="54"/>
    </row>
    <row r="160" spans="3:21" x14ac:dyDescent="0.35">
      <c r="C160" s="54"/>
    </row>
    <row r="161" spans="3:3" x14ac:dyDescent="0.35">
      <c r="C161" s="54"/>
    </row>
  </sheetData>
  <pageMargins left="0.51181102362204722" right="0.51181102362204722" top="0.78740157480314965" bottom="0.78740157480314965" header="0.31496062992125984" footer="0.31496062992125984"/>
  <pageSetup paperSize="9" scale="81" orientation="landscape" r:id="rId1"/>
  <ignoredErrors>
    <ignoredError sqref="D17:K142 N6:N13 N143 N17:N142 M17:M142 L13:L142 P131 P134 O6:O142 P136:P142 T26 R26 R28:U131 S8:U9 S6 Q6 Q28:Q142 Q27 Q25:Q26 Q19:Q24 Q15 Q17:Q18 Q16 Q14 S7:U7 U6 R134:U142 S132 U132 T13 T19 S133 U133" unlockedFormula="1"/>
    <ignoredError sqref="P16:P18 P13:P14 P20 P22:P24 P21 P19 R17:U18 S15 R14:U14 R16:U16 T10 S27 U27 U10 S10 S12:U12 R20:U20 S25:S26 U25:U26 Q11:Q13 Q8:Q9 Q7 Q10 R7 R8:R9 R12:R13 R10 S11 U11 R22:U24 S21 R19:S19 U19 S13 U13 U15 U21" formula="1" unlockedFormula="1"/>
    <ignoredError sqref="P10:P12 P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48"/>
  <sheetViews>
    <sheetView showGridLines="0" zoomScale="80" zoomScaleNormal="80" workbookViewId="0">
      <pane xSplit="2" ySplit="5" topLeftCell="CJ6" activePane="bottomRight" state="frozen"/>
      <selection activeCell="E14" sqref="E14"/>
      <selection pane="topRight" activeCell="E14" sqref="E14"/>
      <selection pane="bottomLeft" activeCell="E14" sqref="E14"/>
      <selection pane="bottomRight" activeCell="EM131" sqref="EM131"/>
    </sheetView>
  </sheetViews>
  <sheetFormatPr defaultColWidth="9.1796875" defaultRowHeight="14.5" outlineLevelRow="2" outlineLevelCol="1" x14ac:dyDescent="0.35"/>
  <cols>
    <col min="1" max="1" width="2.7265625" customWidth="1"/>
    <col min="2" max="2" width="43.1796875" customWidth="1"/>
    <col min="3" max="3" width="1.453125" customWidth="1"/>
    <col min="4" max="4" width="12.7265625" customWidth="1"/>
    <col min="5" max="16" width="12.7265625" hidden="1" customWidth="1" outlineLevel="1"/>
    <col min="17" max="17" width="2.81640625" customWidth="1" collapsed="1"/>
    <col min="18" max="18" width="12.7265625" customWidth="1"/>
    <col min="19" max="30" width="12.7265625" hidden="1" customWidth="1" outlineLevel="1"/>
    <col min="31" max="31" width="2.81640625" customWidth="1" collapsed="1"/>
    <col min="32" max="32" width="12.1796875" customWidth="1"/>
    <col min="33" max="44" width="11.453125" hidden="1" customWidth="1" outlineLevel="1"/>
    <col min="45" max="45" width="2.81640625" customWidth="1" collapsed="1"/>
    <col min="46" max="46" width="12.1796875" customWidth="1"/>
    <col min="47" max="58" width="11.453125" hidden="1" customWidth="1" outlineLevel="1"/>
    <col min="59" max="59" width="2.81640625" customWidth="1" collapsed="1"/>
    <col min="60" max="60" width="12.1796875" customWidth="1"/>
    <col min="61" max="72" width="11.453125" hidden="1" customWidth="1" outlineLevel="1"/>
    <col min="73" max="73" width="3.26953125" customWidth="1" collapsed="1"/>
    <col min="74" max="74" width="12.54296875" bestFit="1" customWidth="1"/>
    <col min="75" max="86" width="11.453125" hidden="1" customWidth="1" outlineLevel="1"/>
    <col min="87" max="87" width="3.26953125" customWidth="1" collapsed="1"/>
    <col min="88" max="88" width="12.54296875" bestFit="1" customWidth="1"/>
    <col min="89" max="100" width="11.453125" hidden="1" customWidth="1" outlineLevel="1"/>
    <col min="101" max="101" width="3.26953125" style="165" customWidth="1" collapsed="1"/>
    <col min="102" max="102" width="12.54296875" bestFit="1" customWidth="1"/>
    <col min="103" max="114" width="11.453125" hidden="1" customWidth="1" outlineLevel="1"/>
    <col min="115" max="115" width="3.26953125" style="165" customWidth="1" collapsed="1"/>
    <col min="116" max="116" width="12.54296875" bestFit="1" customWidth="1"/>
    <col min="117" max="128" width="11.453125" hidden="1" customWidth="1" outlineLevel="1"/>
    <col min="129" max="129" width="117.08984375" customWidth="1" collapsed="1"/>
    <col min="130" max="130" width="3.26953125" style="165" customWidth="1"/>
    <col min="131" max="131" width="12.54296875" bestFit="1" customWidth="1"/>
    <col min="132" max="143" width="11.453125" hidden="1" customWidth="1" outlineLevel="1"/>
    <col min="144" max="144" width="106.453125" customWidth="1" collapsed="1"/>
  </cols>
  <sheetData>
    <row r="1" spans="1:144" x14ac:dyDescent="0.35">
      <c r="B1" s="56" t="s">
        <v>131</v>
      </c>
      <c r="AQ1" s="16"/>
      <c r="AR1" s="16"/>
      <c r="BE1" s="16"/>
      <c r="BF1" s="16"/>
      <c r="BS1" s="16"/>
      <c r="BT1" s="16"/>
      <c r="CG1" s="16"/>
      <c r="CH1" s="16"/>
      <c r="CU1" s="16"/>
      <c r="CV1" s="16"/>
      <c r="DI1" s="16"/>
      <c r="DJ1" s="16"/>
      <c r="DW1" s="16"/>
      <c r="DX1" s="16"/>
      <c r="EL1" s="16"/>
      <c r="EM1" s="16"/>
    </row>
    <row r="2" spans="1:144" ht="36" x14ac:dyDescent="0.8">
      <c r="B2" s="53"/>
      <c r="C2" s="53"/>
      <c r="D2" s="53"/>
      <c r="E2" s="53"/>
      <c r="F2" s="53"/>
      <c r="G2" s="53"/>
      <c r="H2" s="53"/>
      <c r="I2" s="53"/>
      <c r="J2" s="53"/>
      <c r="K2" s="53"/>
      <c r="L2" s="53"/>
      <c r="M2" s="53"/>
      <c r="N2" s="53"/>
      <c r="O2" s="53"/>
      <c r="P2" s="53"/>
      <c r="Q2" s="17"/>
      <c r="R2" s="53"/>
      <c r="S2" s="53"/>
      <c r="T2" s="53"/>
      <c r="U2" s="53"/>
      <c r="V2" s="53"/>
      <c r="W2" s="53"/>
      <c r="X2" s="53"/>
      <c r="Y2" s="53"/>
      <c r="Z2" s="53"/>
      <c r="AA2" s="53"/>
      <c r="AB2" s="53"/>
      <c r="AC2" s="53"/>
      <c r="AD2" s="53"/>
      <c r="AE2" s="17"/>
      <c r="AF2" s="53"/>
      <c r="AG2" s="53"/>
      <c r="AH2" s="53"/>
      <c r="AI2" s="53"/>
      <c r="AJ2" s="53"/>
      <c r="AK2" s="53"/>
      <c r="AL2" s="53"/>
      <c r="AM2" s="53"/>
      <c r="AN2" s="53"/>
      <c r="AO2" s="53"/>
      <c r="AP2" s="53"/>
      <c r="AQ2" s="53"/>
      <c r="AR2" s="53"/>
      <c r="AS2" s="17"/>
      <c r="AT2" s="53"/>
      <c r="AU2" s="53"/>
      <c r="AV2" s="53"/>
      <c r="AW2" s="53"/>
      <c r="AX2" s="53"/>
      <c r="AY2" s="53"/>
      <c r="AZ2" s="53"/>
      <c r="BA2" s="53"/>
      <c r="BB2" s="53"/>
      <c r="BC2" s="53"/>
      <c r="BD2" s="53"/>
      <c r="BE2" s="53"/>
      <c r="BF2" s="53"/>
      <c r="BG2" s="17"/>
      <c r="BH2" s="53"/>
      <c r="BI2" s="53"/>
      <c r="BJ2" s="53"/>
      <c r="BK2" s="53"/>
      <c r="BL2" s="53"/>
      <c r="BM2" s="53"/>
      <c r="BN2" s="53"/>
      <c r="BO2" s="53"/>
      <c r="BP2" s="53"/>
      <c r="BQ2" s="53"/>
      <c r="BR2" s="53"/>
      <c r="BS2" s="53"/>
      <c r="BT2" s="53"/>
      <c r="BU2" s="17"/>
      <c r="BV2" s="53"/>
      <c r="BW2" s="53"/>
      <c r="BX2" s="53"/>
      <c r="BY2" s="53"/>
      <c r="BZ2" s="53"/>
      <c r="CA2" s="53"/>
      <c r="CB2" s="53"/>
      <c r="CC2" s="53"/>
      <c r="CD2" s="53"/>
      <c r="CE2" s="53"/>
      <c r="CF2" s="53"/>
      <c r="CG2" s="53"/>
      <c r="CH2" s="53"/>
      <c r="CI2" s="17"/>
      <c r="CJ2" s="53"/>
      <c r="CK2" s="53"/>
      <c r="CL2" s="53"/>
      <c r="CM2" s="53"/>
      <c r="CN2" s="53"/>
      <c r="CO2" s="53"/>
      <c r="CP2" s="53"/>
      <c r="CQ2" s="53"/>
      <c r="CR2" s="53"/>
      <c r="CS2" s="53"/>
      <c r="CT2" s="53"/>
      <c r="CU2" s="53"/>
      <c r="CV2" s="53"/>
      <c r="CW2" s="166"/>
      <c r="CX2" s="53"/>
      <c r="CY2" s="53"/>
      <c r="CZ2" s="53"/>
      <c r="DA2" s="53"/>
      <c r="DB2" s="53"/>
      <c r="DC2" s="53"/>
      <c r="DD2" s="53"/>
      <c r="DE2" s="53"/>
      <c r="DF2" s="53"/>
      <c r="DG2" s="53"/>
      <c r="DH2" s="53"/>
      <c r="DI2" s="53"/>
      <c r="DJ2" s="53"/>
      <c r="DK2" s="166"/>
      <c r="DL2" s="53"/>
      <c r="DM2" s="53"/>
      <c r="DN2" s="53"/>
      <c r="DO2" s="53"/>
      <c r="DP2" s="53"/>
      <c r="DQ2" s="53"/>
      <c r="DR2" s="53"/>
      <c r="DS2" s="53"/>
      <c r="DT2" s="53"/>
      <c r="DU2" s="53"/>
      <c r="DV2" s="53"/>
      <c r="DW2" s="53"/>
      <c r="DX2" s="53"/>
      <c r="DZ2" s="166"/>
      <c r="EA2" s="53"/>
      <c r="EB2" s="53"/>
      <c r="EC2" s="53"/>
      <c r="ED2" s="53"/>
      <c r="EE2" s="53"/>
      <c r="EF2" s="53"/>
      <c r="EG2" s="53"/>
      <c r="EH2" s="53"/>
      <c r="EI2" s="53"/>
      <c r="EJ2" s="53"/>
      <c r="EK2" s="53"/>
      <c r="EL2" s="53"/>
      <c r="EM2" s="53"/>
    </row>
    <row r="3" spans="1:144" s="59" customFormat="1" ht="15.5" x14ac:dyDescent="0.35">
      <c r="B3" s="59">
        <v>3</v>
      </c>
      <c r="D3" s="59">
        <v>15</v>
      </c>
      <c r="E3" s="59">
        <v>1</v>
      </c>
      <c r="F3" s="59">
        <v>2</v>
      </c>
      <c r="G3" s="59">
        <v>3</v>
      </c>
      <c r="H3" s="59">
        <v>4</v>
      </c>
      <c r="I3" s="59">
        <v>5</v>
      </c>
      <c r="J3" s="59">
        <v>6</v>
      </c>
      <c r="K3" s="59">
        <v>7</v>
      </c>
      <c r="L3" s="59">
        <v>8</v>
      </c>
      <c r="M3" s="59">
        <v>9</v>
      </c>
      <c r="N3" s="59">
        <v>10</v>
      </c>
      <c r="O3" s="59">
        <v>11</v>
      </c>
      <c r="P3" s="59">
        <v>12</v>
      </c>
      <c r="R3" s="59">
        <v>16</v>
      </c>
      <c r="S3" s="59">
        <v>1</v>
      </c>
      <c r="T3" s="59">
        <v>2</v>
      </c>
      <c r="U3" s="59">
        <v>3</v>
      </c>
      <c r="V3" s="59">
        <v>4</v>
      </c>
      <c r="W3" s="59">
        <v>5</v>
      </c>
      <c r="X3" s="59">
        <v>6</v>
      </c>
      <c r="Y3" s="59">
        <v>7</v>
      </c>
      <c r="Z3" s="59">
        <v>8</v>
      </c>
      <c r="AA3" s="59">
        <v>9</v>
      </c>
      <c r="AB3" s="59">
        <v>10</v>
      </c>
      <c r="AC3" s="59">
        <v>11</v>
      </c>
      <c r="AD3" s="59">
        <v>12</v>
      </c>
      <c r="AF3" s="59">
        <v>17</v>
      </c>
      <c r="AG3" s="59">
        <v>1</v>
      </c>
      <c r="AH3" s="59">
        <v>2</v>
      </c>
      <c r="AI3" s="59">
        <v>3</v>
      </c>
      <c r="AJ3" s="59">
        <v>4</v>
      </c>
      <c r="AK3" s="59">
        <v>5</v>
      </c>
      <c r="AL3" s="59">
        <v>6</v>
      </c>
      <c r="AM3" s="59">
        <v>7</v>
      </c>
      <c r="AN3" s="59">
        <v>8</v>
      </c>
      <c r="AO3" s="59">
        <v>9</v>
      </c>
      <c r="AP3" s="59">
        <v>10</v>
      </c>
      <c r="AQ3" s="59">
        <v>11</v>
      </c>
      <c r="AR3" s="59">
        <v>12</v>
      </c>
      <c r="AT3" s="59">
        <v>18</v>
      </c>
      <c r="AU3" s="59">
        <v>1</v>
      </c>
      <c r="AV3" s="59">
        <v>2</v>
      </c>
      <c r="AW3" s="59">
        <v>3</v>
      </c>
      <c r="AX3" s="59">
        <v>4</v>
      </c>
      <c r="AY3" s="59">
        <v>5</v>
      </c>
      <c r="AZ3" s="59">
        <v>6</v>
      </c>
      <c r="BA3" s="59">
        <v>7</v>
      </c>
      <c r="BB3" s="59">
        <v>8</v>
      </c>
      <c r="BC3" s="59">
        <v>9</v>
      </c>
      <c r="BD3" s="59">
        <v>10</v>
      </c>
      <c r="BE3" s="59">
        <v>11</v>
      </c>
      <c r="BF3" s="59">
        <v>12</v>
      </c>
      <c r="BT3" s="60"/>
      <c r="CH3" s="60"/>
      <c r="CV3" s="60"/>
      <c r="CW3" s="167"/>
      <c r="DJ3" s="60"/>
      <c r="DK3" s="167"/>
      <c r="DM3" s="59">
        <v>2</v>
      </c>
      <c r="DN3" s="59">
        <v>3</v>
      </c>
      <c r="DO3" s="59">
        <v>4</v>
      </c>
      <c r="DP3" s="59">
        <v>5</v>
      </c>
      <c r="DQ3" s="59">
        <v>6</v>
      </c>
      <c r="DR3" s="59">
        <v>7</v>
      </c>
      <c r="DS3" s="59">
        <v>8</v>
      </c>
      <c r="DT3" s="59">
        <v>9</v>
      </c>
      <c r="DU3" s="59">
        <v>10</v>
      </c>
      <c r="DV3" s="59">
        <v>11</v>
      </c>
      <c r="DW3" s="59">
        <v>12</v>
      </c>
      <c r="DX3" s="59">
        <v>13</v>
      </c>
      <c r="DZ3" s="167"/>
      <c r="EM3" s="60"/>
    </row>
    <row r="4" spans="1:144" s="48" customFormat="1" x14ac:dyDescent="0.35">
      <c r="B4" s="49" t="e">
        <v>#N/A</v>
      </c>
      <c r="C4" s="50"/>
      <c r="D4" s="52">
        <v>2015</v>
      </c>
      <c r="E4" s="51">
        <v>42005</v>
      </c>
      <c r="F4" s="51">
        <v>42036</v>
      </c>
      <c r="G4" s="51">
        <v>42064</v>
      </c>
      <c r="H4" s="51">
        <v>42095</v>
      </c>
      <c r="I4" s="51">
        <v>42125</v>
      </c>
      <c r="J4" s="51">
        <v>42156</v>
      </c>
      <c r="K4" s="51">
        <v>42186</v>
      </c>
      <c r="L4" s="51">
        <v>42217</v>
      </c>
      <c r="M4" s="51">
        <v>42248</v>
      </c>
      <c r="N4" s="51">
        <v>42278</v>
      </c>
      <c r="O4" s="51">
        <v>42309</v>
      </c>
      <c r="P4" s="51">
        <v>42339</v>
      </c>
      <c r="R4" s="52">
        <v>2016</v>
      </c>
      <c r="S4" s="51">
        <v>42370</v>
      </c>
      <c r="T4" s="51">
        <v>42401</v>
      </c>
      <c r="U4" s="51">
        <v>42430</v>
      </c>
      <c r="V4" s="51">
        <v>42461</v>
      </c>
      <c r="W4" s="51">
        <v>42491</v>
      </c>
      <c r="X4" s="51">
        <v>42522</v>
      </c>
      <c r="Y4" s="51">
        <v>42552</v>
      </c>
      <c r="Z4" s="51">
        <v>42583</v>
      </c>
      <c r="AA4" s="51">
        <v>42614</v>
      </c>
      <c r="AB4" s="51">
        <v>42644</v>
      </c>
      <c r="AC4" s="51">
        <v>42675</v>
      </c>
      <c r="AD4" s="51">
        <v>42705</v>
      </c>
      <c r="AF4" s="52">
        <v>2017</v>
      </c>
      <c r="AG4" s="18">
        <v>42736</v>
      </c>
      <c r="AH4" s="18">
        <v>42767</v>
      </c>
      <c r="AI4" s="18">
        <v>42795</v>
      </c>
      <c r="AJ4" s="18">
        <v>42826</v>
      </c>
      <c r="AK4" s="18">
        <v>42856</v>
      </c>
      <c r="AL4" s="18">
        <v>42887</v>
      </c>
      <c r="AM4" s="18">
        <v>42917</v>
      </c>
      <c r="AN4" s="18">
        <v>42948</v>
      </c>
      <c r="AO4" s="18">
        <v>42979</v>
      </c>
      <c r="AP4" s="18">
        <v>43009</v>
      </c>
      <c r="AQ4" s="18">
        <v>43040</v>
      </c>
      <c r="AR4" s="18">
        <v>43070</v>
      </c>
      <c r="AT4" s="52">
        <v>2018</v>
      </c>
      <c r="AU4" s="18">
        <v>43101</v>
      </c>
      <c r="AV4" s="18">
        <v>43132</v>
      </c>
      <c r="AW4" s="18">
        <v>43160</v>
      </c>
      <c r="AX4" s="18">
        <v>43191</v>
      </c>
      <c r="AY4" s="18">
        <v>43221</v>
      </c>
      <c r="AZ4" s="18">
        <v>43252</v>
      </c>
      <c r="BA4" s="18">
        <v>43282</v>
      </c>
      <c r="BB4" s="18">
        <v>43313</v>
      </c>
      <c r="BC4" s="18">
        <v>43344</v>
      </c>
      <c r="BD4" s="18">
        <v>43374</v>
      </c>
      <c r="BE4" s="18">
        <v>43405</v>
      </c>
      <c r="BF4" s="18">
        <v>43435</v>
      </c>
      <c r="BH4" s="52">
        <v>2019</v>
      </c>
      <c r="BI4" s="18">
        <v>43466</v>
      </c>
      <c r="BJ4" s="18">
        <v>43497</v>
      </c>
      <c r="BK4" s="18">
        <v>43525</v>
      </c>
      <c r="BL4" s="18">
        <v>43556</v>
      </c>
      <c r="BM4" s="18">
        <v>43586</v>
      </c>
      <c r="BN4" s="18">
        <v>43617</v>
      </c>
      <c r="BO4" s="18">
        <v>43647</v>
      </c>
      <c r="BP4" s="18">
        <v>43678</v>
      </c>
      <c r="BQ4" s="18">
        <v>43709</v>
      </c>
      <c r="BR4" s="18">
        <v>43739</v>
      </c>
      <c r="BS4" s="18">
        <v>43770</v>
      </c>
      <c r="BT4" s="18">
        <v>43800</v>
      </c>
      <c r="BV4" s="52">
        <v>2020</v>
      </c>
      <c r="BW4" s="18">
        <v>43831</v>
      </c>
      <c r="BX4" s="18">
        <v>43862</v>
      </c>
      <c r="BY4" s="18">
        <v>43891</v>
      </c>
      <c r="BZ4" s="18">
        <v>43922</v>
      </c>
      <c r="CA4" s="18">
        <v>43952</v>
      </c>
      <c r="CB4" s="18">
        <v>43983</v>
      </c>
      <c r="CC4" s="18">
        <v>44013</v>
      </c>
      <c r="CD4" s="18">
        <v>44044</v>
      </c>
      <c r="CE4" s="18">
        <v>44075</v>
      </c>
      <c r="CF4" s="18">
        <v>44105</v>
      </c>
      <c r="CG4" s="18">
        <v>44136</v>
      </c>
      <c r="CH4" s="18">
        <v>44166</v>
      </c>
      <c r="CJ4" s="52">
        <v>2021</v>
      </c>
      <c r="CK4" s="18">
        <v>44197</v>
      </c>
      <c r="CL4" s="18">
        <v>44228</v>
      </c>
      <c r="CM4" s="18">
        <v>44256</v>
      </c>
      <c r="CN4" s="18">
        <v>44287</v>
      </c>
      <c r="CO4" s="18">
        <v>44317</v>
      </c>
      <c r="CP4" s="18">
        <v>44348</v>
      </c>
      <c r="CQ4" s="18">
        <v>44378</v>
      </c>
      <c r="CR4" s="18">
        <v>44409</v>
      </c>
      <c r="CS4" s="18">
        <v>44440</v>
      </c>
      <c r="CT4" s="18">
        <v>44470</v>
      </c>
      <c r="CU4" s="18">
        <v>44501</v>
      </c>
      <c r="CV4" s="18">
        <v>44531</v>
      </c>
      <c r="CW4" s="168"/>
      <c r="CX4" s="52">
        <v>2022</v>
      </c>
      <c r="CY4" s="18">
        <v>44562</v>
      </c>
      <c r="CZ4" s="18">
        <v>44593</v>
      </c>
      <c r="DA4" s="18">
        <v>44621</v>
      </c>
      <c r="DB4" s="18">
        <v>44652</v>
      </c>
      <c r="DC4" s="18">
        <v>44682</v>
      </c>
      <c r="DD4" s="18">
        <v>44713</v>
      </c>
      <c r="DE4" s="18">
        <v>44743</v>
      </c>
      <c r="DF4" s="18">
        <v>44774</v>
      </c>
      <c r="DG4" s="18">
        <v>44805</v>
      </c>
      <c r="DH4" s="18">
        <v>44835</v>
      </c>
      <c r="DI4" s="18">
        <v>44866</v>
      </c>
      <c r="DJ4" s="18">
        <v>44896</v>
      </c>
      <c r="DK4" s="168"/>
      <c r="DL4" s="52">
        <v>2023</v>
      </c>
      <c r="DM4" s="18">
        <v>44927</v>
      </c>
      <c r="DN4" s="18">
        <v>44958</v>
      </c>
      <c r="DO4" s="18">
        <v>44986</v>
      </c>
      <c r="DP4" s="18">
        <v>45017</v>
      </c>
      <c r="DQ4" s="18">
        <v>45047</v>
      </c>
      <c r="DR4" s="18">
        <v>45078</v>
      </c>
      <c r="DS4" s="18">
        <v>45108</v>
      </c>
      <c r="DT4" s="18">
        <v>45139</v>
      </c>
      <c r="DU4" s="18">
        <v>45170</v>
      </c>
      <c r="DV4" s="18">
        <v>45200</v>
      </c>
      <c r="DW4" s="18">
        <v>45231</v>
      </c>
      <c r="DX4" s="18">
        <v>45261</v>
      </c>
      <c r="DZ4" s="168"/>
      <c r="EA4" s="52">
        <v>2024</v>
      </c>
      <c r="EB4" s="18">
        <v>45292</v>
      </c>
      <c r="EC4" s="18">
        <v>45323</v>
      </c>
      <c r="ED4" s="18">
        <v>45352</v>
      </c>
      <c r="EE4" s="18">
        <v>45383</v>
      </c>
      <c r="EF4" s="18">
        <v>45413</v>
      </c>
      <c r="EG4" s="18">
        <v>45444</v>
      </c>
      <c r="EH4" s="18">
        <v>45474</v>
      </c>
      <c r="EI4" s="18">
        <v>45505</v>
      </c>
      <c r="EJ4" s="18">
        <v>45536</v>
      </c>
      <c r="EK4" s="18">
        <v>45566</v>
      </c>
      <c r="EL4" s="18">
        <v>45597</v>
      </c>
      <c r="EM4" s="18">
        <v>45627</v>
      </c>
    </row>
    <row r="5" spans="1:144" ht="15.5" x14ac:dyDescent="0.35">
      <c r="B5" s="19"/>
      <c r="C5" s="20"/>
      <c r="D5" s="21" t="s">
        <v>132</v>
      </c>
      <c r="E5" s="21" t="s">
        <v>132</v>
      </c>
      <c r="F5" s="21" t="s">
        <v>132</v>
      </c>
      <c r="G5" s="21" t="s">
        <v>132</v>
      </c>
      <c r="H5" s="21" t="s">
        <v>132</v>
      </c>
      <c r="I5" s="21" t="s">
        <v>132</v>
      </c>
      <c r="J5" s="21" t="s">
        <v>132</v>
      </c>
      <c r="K5" s="21" t="s">
        <v>132</v>
      </c>
      <c r="L5" s="21" t="s">
        <v>132</v>
      </c>
      <c r="M5" s="21" t="s">
        <v>132</v>
      </c>
      <c r="N5" s="21" t="s">
        <v>132</v>
      </c>
      <c r="O5" s="21" t="s">
        <v>132</v>
      </c>
      <c r="P5" s="21" t="s">
        <v>132</v>
      </c>
      <c r="R5" s="21" t="s">
        <v>132</v>
      </c>
      <c r="S5" s="21" t="s">
        <v>132</v>
      </c>
      <c r="T5" s="21" t="s">
        <v>132</v>
      </c>
      <c r="U5" s="21" t="s">
        <v>132</v>
      </c>
      <c r="V5" s="21" t="s">
        <v>132</v>
      </c>
      <c r="W5" s="21" t="s">
        <v>132</v>
      </c>
      <c r="X5" s="21" t="s">
        <v>132</v>
      </c>
      <c r="Y5" s="21" t="s">
        <v>132</v>
      </c>
      <c r="Z5" s="21" t="s">
        <v>132</v>
      </c>
      <c r="AA5" s="21" t="s">
        <v>132</v>
      </c>
      <c r="AB5" s="21" t="s">
        <v>132</v>
      </c>
      <c r="AC5" s="21" t="s">
        <v>132</v>
      </c>
      <c r="AD5" s="21" t="s">
        <v>132</v>
      </c>
      <c r="AF5" s="21" t="s">
        <v>132</v>
      </c>
      <c r="AG5" s="21" t="s">
        <v>132</v>
      </c>
      <c r="AH5" s="21" t="s">
        <v>132</v>
      </c>
      <c r="AI5" s="21" t="s">
        <v>132</v>
      </c>
      <c r="AJ5" s="21" t="s">
        <v>132</v>
      </c>
      <c r="AK5" s="21" t="s">
        <v>132</v>
      </c>
      <c r="AL5" s="21" t="s">
        <v>132</v>
      </c>
      <c r="AM5" s="21" t="s">
        <v>132</v>
      </c>
      <c r="AN5" s="21" t="s">
        <v>132</v>
      </c>
      <c r="AO5" s="21" t="s">
        <v>132</v>
      </c>
      <c r="AP5" s="21" t="s">
        <v>132</v>
      </c>
      <c r="AQ5" s="21" t="s">
        <v>132</v>
      </c>
      <c r="AR5" s="21" t="s">
        <v>132</v>
      </c>
      <c r="AT5" s="21" t="s">
        <v>132</v>
      </c>
      <c r="AU5" s="21" t="s">
        <v>132</v>
      </c>
      <c r="AV5" s="21" t="s">
        <v>132</v>
      </c>
      <c r="AW5" s="21" t="s">
        <v>132</v>
      </c>
      <c r="AX5" s="21" t="s">
        <v>132</v>
      </c>
      <c r="AY5" s="21" t="s">
        <v>132</v>
      </c>
      <c r="AZ5" s="21" t="s">
        <v>132</v>
      </c>
      <c r="BA5" s="21" t="s">
        <v>275</v>
      </c>
      <c r="BB5" s="21" t="s">
        <v>275</v>
      </c>
      <c r="BC5" s="21" t="s">
        <v>275</v>
      </c>
      <c r="BD5" s="21" t="s">
        <v>275</v>
      </c>
      <c r="BE5" s="21" t="s">
        <v>275</v>
      </c>
      <c r="BF5" s="21" t="s">
        <v>275</v>
      </c>
      <c r="BH5" s="21" t="s">
        <v>132</v>
      </c>
      <c r="BI5" s="21" t="s">
        <v>132</v>
      </c>
      <c r="BJ5" s="21" t="s">
        <v>132</v>
      </c>
      <c r="BK5" s="21" t="s">
        <v>132</v>
      </c>
      <c r="BL5" s="21" t="s">
        <v>132</v>
      </c>
      <c r="BM5" s="21" t="s">
        <v>132</v>
      </c>
      <c r="BN5" s="21" t="s">
        <v>132</v>
      </c>
      <c r="BO5" s="21" t="s">
        <v>132</v>
      </c>
      <c r="BP5" s="21" t="s">
        <v>132</v>
      </c>
      <c r="BQ5" s="21" t="s">
        <v>132</v>
      </c>
      <c r="BR5" s="21" t="s">
        <v>132</v>
      </c>
      <c r="BS5" s="21" t="s">
        <v>132</v>
      </c>
      <c r="BT5" s="21" t="s">
        <v>132</v>
      </c>
      <c r="BV5" s="22" t="s">
        <v>132</v>
      </c>
      <c r="BW5" s="21" t="s">
        <v>132</v>
      </c>
      <c r="BX5" s="21" t="s">
        <v>132</v>
      </c>
      <c r="BY5" s="21" t="s">
        <v>132</v>
      </c>
      <c r="BZ5" s="21" t="s">
        <v>132</v>
      </c>
      <c r="CA5" s="21" t="s">
        <v>132</v>
      </c>
      <c r="CB5" s="21" t="s">
        <v>132</v>
      </c>
      <c r="CC5" s="21" t="s">
        <v>132</v>
      </c>
      <c r="CD5" s="21" t="s">
        <v>132</v>
      </c>
      <c r="CE5" s="21" t="s">
        <v>132</v>
      </c>
      <c r="CF5" s="21" t="s">
        <v>132</v>
      </c>
      <c r="CG5" s="21" t="s">
        <v>132</v>
      </c>
      <c r="CH5" s="21" t="s">
        <v>132</v>
      </c>
      <c r="CJ5" s="22" t="s">
        <v>132</v>
      </c>
      <c r="CK5" s="22" t="s">
        <v>132</v>
      </c>
      <c r="CL5" s="22" t="s">
        <v>132</v>
      </c>
      <c r="CM5" s="22" t="s">
        <v>132</v>
      </c>
      <c r="CN5" s="22" t="s">
        <v>132</v>
      </c>
      <c r="CO5" s="22" t="s">
        <v>132</v>
      </c>
      <c r="CP5" s="22" t="s">
        <v>132</v>
      </c>
      <c r="CQ5" s="22" t="s">
        <v>132</v>
      </c>
      <c r="CR5" s="22" t="s">
        <v>132</v>
      </c>
      <c r="CS5" s="22" t="s">
        <v>132</v>
      </c>
      <c r="CT5" s="22" t="s">
        <v>132</v>
      </c>
      <c r="CU5" s="22" t="s">
        <v>132</v>
      </c>
      <c r="CV5" s="22" t="s">
        <v>132</v>
      </c>
      <c r="CX5" s="22" t="s">
        <v>132</v>
      </c>
      <c r="CY5" s="22" t="s">
        <v>132</v>
      </c>
      <c r="CZ5" s="22" t="s">
        <v>132</v>
      </c>
      <c r="DA5" s="22" t="s">
        <v>132</v>
      </c>
      <c r="DB5" s="22" t="s">
        <v>132</v>
      </c>
      <c r="DC5" s="22" t="s">
        <v>132</v>
      </c>
      <c r="DD5" s="22" t="s">
        <v>132</v>
      </c>
      <c r="DE5" s="22" t="s">
        <v>132</v>
      </c>
      <c r="DF5" s="22" t="s">
        <v>132</v>
      </c>
      <c r="DG5" s="22" t="s">
        <v>132</v>
      </c>
      <c r="DH5" s="22" t="s">
        <v>132</v>
      </c>
      <c r="DI5" s="22" t="s">
        <v>132</v>
      </c>
      <c r="DJ5" s="22" t="s">
        <v>132</v>
      </c>
      <c r="DL5" s="22" t="s">
        <v>276</v>
      </c>
      <c r="DM5" s="22" t="s">
        <v>276</v>
      </c>
      <c r="DN5" s="22" t="s">
        <v>276</v>
      </c>
      <c r="DO5" s="22" t="s">
        <v>276</v>
      </c>
      <c r="DP5" s="22" t="s">
        <v>276</v>
      </c>
      <c r="DQ5" s="22" t="s">
        <v>276</v>
      </c>
      <c r="DR5" s="22" t="s">
        <v>276</v>
      </c>
      <c r="DS5" s="22" t="s">
        <v>276</v>
      </c>
      <c r="DT5" s="22" t="s">
        <v>276</v>
      </c>
      <c r="DU5" s="22" t="s">
        <v>276</v>
      </c>
      <c r="DV5" s="22" t="s">
        <v>276</v>
      </c>
      <c r="DW5" s="22" t="s">
        <v>276</v>
      </c>
      <c r="DX5" s="22" t="s">
        <v>276</v>
      </c>
      <c r="DY5" s="189" t="s">
        <v>401</v>
      </c>
      <c r="EA5" s="22" t="s">
        <v>276</v>
      </c>
      <c r="EB5" s="22" t="s">
        <v>276</v>
      </c>
      <c r="EC5" s="22" t="s">
        <v>276</v>
      </c>
      <c r="ED5" s="22" t="s">
        <v>276</v>
      </c>
      <c r="EE5" s="22" t="s">
        <v>276</v>
      </c>
      <c r="EF5" s="22" t="s">
        <v>276</v>
      </c>
      <c r="EG5" s="22" t="s">
        <v>276</v>
      </c>
      <c r="EH5" s="22" t="s">
        <v>276</v>
      </c>
      <c r="EI5" s="22" t="s">
        <v>276</v>
      </c>
      <c r="EJ5" s="22" t="s">
        <v>276</v>
      </c>
      <c r="EK5" s="22" t="s">
        <v>276</v>
      </c>
      <c r="EL5" s="22" t="s">
        <v>276</v>
      </c>
      <c r="EM5" s="22" t="s">
        <v>276</v>
      </c>
      <c r="EN5" s="189" t="s">
        <v>401</v>
      </c>
    </row>
    <row r="6" spans="1:144" x14ac:dyDescent="0.35">
      <c r="B6" s="23" t="s">
        <v>133</v>
      </c>
      <c r="C6" s="24"/>
      <c r="D6" s="25">
        <v>288520.31</v>
      </c>
      <c r="E6" s="25">
        <v>5043.6230000000005</v>
      </c>
      <c r="F6" s="25">
        <v>335495</v>
      </c>
      <c r="G6" s="25">
        <v>28896.894000000004</v>
      </c>
      <c r="H6" s="25">
        <v>20094.491999999998</v>
      </c>
      <c r="I6" s="25">
        <v>20520.424999999999</v>
      </c>
      <c r="J6" s="25">
        <v>21817.856</v>
      </c>
      <c r="K6" s="25">
        <v>20150.678999999996</v>
      </c>
      <c r="L6" s="25">
        <v>27229.751</v>
      </c>
      <c r="M6" s="25">
        <v>23541.019</v>
      </c>
      <c r="N6" s="25">
        <v>15435.191999999999</v>
      </c>
      <c r="O6" s="25">
        <v>23247.967999999997</v>
      </c>
      <c r="P6" s="25">
        <v>56965.694000000003</v>
      </c>
      <c r="R6" s="25">
        <v>339300.22800000006</v>
      </c>
      <c r="S6" s="25">
        <v>20473.500999999997</v>
      </c>
      <c r="T6" s="25">
        <v>29360.771000000001</v>
      </c>
      <c r="U6" s="25">
        <v>27249.018999999997</v>
      </c>
      <c r="V6" s="25">
        <v>12664.214</v>
      </c>
      <c r="W6" s="25">
        <v>19607.042000000001</v>
      </c>
      <c r="X6" s="25">
        <v>32364.25</v>
      </c>
      <c r="Y6" s="25">
        <v>23485.757000000001</v>
      </c>
      <c r="Z6" s="25">
        <v>22285.119000000002</v>
      </c>
      <c r="AA6" s="25">
        <v>20526.806</v>
      </c>
      <c r="AB6" s="25">
        <v>22410.257000000001</v>
      </c>
      <c r="AC6" s="25">
        <v>28323.044000000002</v>
      </c>
      <c r="AD6" s="25">
        <v>80550.448000000004</v>
      </c>
      <c r="AF6" s="25">
        <v>312609.09199999995</v>
      </c>
      <c r="AG6" s="25">
        <v>14012.142000000002</v>
      </c>
      <c r="AH6" s="25">
        <v>12276.375</v>
      </c>
      <c r="AI6" s="25">
        <v>37843.841</v>
      </c>
      <c r="AJ6" s="25">
        <v>17978.832999999999</v>
      </c>
      <c r="AK6" s="25">
        <v>19844.063000000002</v>
      </c>
      <c r="AL6" s="25">
        <v>28979.077999999998</v>
      </c>
      <c r="AM6" s="25">
        <v>28016.821</v>
      </c>
      <c r="AN6" s="25">
        <v>21427.429</v>
      </c>
      <c r="AO6" s="25">
        <v>28067.177</v>
      </c>
      <c r="AP6" s="25">
        <v>35617.840000000004</v>
      </c>
      <c r="AQ6" s="25">
        <v>24554.181</v>
      </c>
      <c r="AR6" s="25">
        <v>43991.312000000005</v>
      </c>
      <c r="AT6" s="25">
        <v>330781.90700000001</v>
      </c>
      <c r="AU6" s="25">
        <v>32813.828999999998</v>
      </c>
      <c r="AV6" s="25">
        <v>17624.787</v>
      </c>
      <c r="AW6" s="25">
        <v>33796.273999999998</v>
      </c>
      <c r="AX6" s="25">
        <v>19124.679000000004</v>
      </c>
      <c r="AY6" s="25">
        <v>30099.607</v>
      </c>
      <c r="AZ6" s="25">
        <v>24046.353999999999</v>
      </c>
      <c r="BA6" s="25">
        <v>30886.785</v>
      </c>
      <c r="BB6" s="25">
        <v>33915.135000000002</v>
      </c>
      <c r="BC6" s="25">
        <v>32710.210999999999</v>
      </c>
      <c r="BD6" s="25">
        <v>32611.081000000002</v>
      </c>
      <c r="BE6" s="25">
        <v>34199.690999999999</v>
      </c>
      <c r="BF6" s="25">
        <v>43631.141000000003</v>
      </c>
      <c r="BH6" s="25">
        <f t="shared" ref="BH6:BH70" si="0">SUM(BI6:BT6)</f>
        <v>321163.21400000004</v>
      </c>
      <c r="BI6" s="25">
        <f t="shared" ref="BI6:BT6" si="1">BI7+BI11+BI23+BI29</f>
        <v>19682.786</v>
      </c>
      <c r="BJ6" s="25">
        <f t="shared" si="1"/>
        <v>21260.468000000001</v>
      </c>
      <c r="BK6" s="25">
        <f t="shared" si="1"/>
        <v>28306.588</v>
      </c>
      <c r="BL6" s="25">
        <f t="shared" si="1"/>
        <v>15931.617</v>
      </c>
      <c r="BM6" s="25">
        <f t="shared" si="1"/>
        <v>25395.564000000002</v>
      </c>
      <c r="BN6" s="25">
        <f t="shared" si="1"/>
        <v>22481.652999999998</v>
      </c>
      <c r="BO6" s="25">
        <f t="shared" si="1"/>
        <v>34911.72</v>
      </c>
      <c r="BP6" s="25">
        <f t="shared" si="1"/>
        <v>25799.700999999997</v>
      </c>
      <c r="BQ6" s="25">
        <f t="shared" si="1"/>
        <v>22268.439000000002</v>
      </c>
      <c r="BR6" s="25">
        <f t="shared" si="1"/>
        <v>32406.035999999996</v>
      </c>
      <c r="BS6" s="25">
        <f t="shared" si="1"/>
        <v>32560.805</v>
      </c>
      <c r="BT6" s="25">
        <f t="shared" si="1"/>
        <v>40157.837</v>
      </c>
      <c r="BV6" s="25">
        <f t="shared" ref="BV6:BV70" si="2">SUM(BW6:CH6)</f>
        <v>353572.21251999994</v>
      </c>
      <c r="BW6" s="25">
        <f t="shared" ref="BW6:CH6" si="3">BW7+BW11+BW23+BW29</f>
        <v>14993.208400000001</v>
      </c>
      <c r="BX6" s="25">
        <f t="shared" si="3"/>
        <v>24408.383360000003</v>
      </c>
      <c r="BY6" s="25">
        <f t="shared" si="3"/>
        <v>32674.015650000001</v>
      </c>
      <c r="BZ6" s="25">
        <f t="shared" si="3"/>
        <v>34315.485099999998</v>
      </c>
      <c r="CA6" s="25">
        <f t="shared" si="3"/>
        <v>27550.872629999994</v>
      </c>
      <c r="CB6" s="25">
        <f t="shared" si="3"/>
        <v>35555.472299999994</v>
      </c>
      <c r="CC6" s="25">
        <f t="shared" si="3"/>
        <v>28829.582929999997</v>
      </c>
      <c r="CD6" s="25">
        <f t="shared" si="3"/>
        <v>23581.995560000003</v>
      </c>
      <c r="CE6" s="25">
        <f t="shared" si="3"/>
        <v>28884.704479999997</v>
      </c>
      <c r="CF6" s="25">
        <f t="shared" si="3"/>
        <v>27018.597269999998</v>
      </c>
      <c r="CG6" s="25">
        <f t="shared" si="3"/>
        <v>35424.164999999994</v>
      </c>
      <c r="CH6" s="25">
        <f t="shared" si="3"/>
        <v>40335.72984</v>
      </c>
      <c r="CJ6" s="25">
        <f t="shared" ref="CJ6:CJ70" si="4">SUM(CK6:CV6)</f>
        <v>381476.27441999997</v>
      </c>
      <c r="CK6" s="25">
        <f t="shared" ref="CK6:CV6" si="5">CK7+CK11+CK23+CK29</f>
        <v>18791.779299999998</v>
      </c>
      <c r="CL6" s="25">
        <f t="shared" si="5"/>
        <v>24299.574410000001</v>
      </c>
      <c r="CM6" s="25">
        <f t="shared" si="5"/>
        <v>26614.188050000001</v>
      </c>
      <c r="CN6" s="25">
        <f t="shared" si="5"/>
        <v>29110.608770000003</v>
      </c>
      <c r="CO6" s="25">
        <f t="shared" si="5"/>
        <v>25658.928530000001</v>
      </c>
      <c r="CP6" s="25">
        <f t="shared" si="5"/>
        <v>27607.047320000001</v>
      </c>
      <c r="CQ6" s="25">
        <f t="shared" si="5"/>
        <v>33149.397839999998</v>
      </c>
      <c r="CR6" s="25">
        <f t="shared" si="5"/>
        <v>34324.54509</v>
      </c>
      <c r="CS6" s="25">
        <f t="shared" si="5"/>
        <v>27771.704429999998</v>
      </c>
      <c r="CT6" s="25">
        <f t="shared" si="5"/>
        <v>27370.032659999997</v>
      </c>
      <c r="CU6" s="25">
        <f t="shared" si="5"/>
        <v>48438.095110000002</v>
      </c>
      <c r="CV6" s="25">
        <f t="shared" si="5"/>
        <v>58340.372909999998</v>
      </c>
      <c r="CX6" s="25">
        <f t="shared" ref="CX6:CX70" si="6">SUM(CY6:DJ6)</f>
        <v>393311.40425999998</v>
      </c>
      <c r="CY6" s="25">
        <f t="shared" ref="CY6:DJ6" si="7">CY7+CY11+CY23+CY29</f>
        <v>20556.447050000002</v>
      </c>
      <c r="CZ6" s="25">
        <f t="shared" si="7"/>
        <v>29672.210729999995</v>
      </c>
      <c r="DA6" s="25">
        <f t="shared" si="7"/>
        <v>26792.922070000001</v>
      </c>
      <c r="DB6" s="25">
        <f t="shared" si="7"/>
        <v>31088.835439999999</v>
      </c>
      <c r="DC6" s="25">
        <f t="shared" si="7"/>
        <v>37668.794880000001</v>
      </c>
      <c r="DD6" s="25">
        <f t="shared" si="7"/>
        <v>31339.12789</v>
      </c>
      <c r="DE6" s="25">
        <f t="shared" si="7"/>
        <v>29252.336939999994</v>
      </c>
      <c r="DF6" s="25">
        <f t="shared" si="7"/>
        <v>31077.553380000001</v>
      </c>
      <c r="DG6" s="25">
        <f t="shared" si="7"/>
        <v>33694.31753</v>
      </c>
      <c r="DH6" s="25">
        <f t="shared" si="7"/>
        <v>34635.525829999999</v>
      </c>
      <c r="DI6" s="25">
        <f t="shared" si="7"/>
        <v>32262.700690000005</v>
      </c>
      <c r="DJ6" s="25">
        <f t="shared" si="7"/>
        <v>55270.631829999998</v>
      </c>
      <c r="DL6" s="25">
        <f t="shared" ref="DL6:DL61" si="8">SUM(DM6:DX6)</f>
        <v>466168.56079999998</v>
      </c>
      <c r="DM6" s="25">
        <f t="shared" ref="DM6:DX6" si="9">DM7+DM11+DM23+DM29</f>
        <v>18209.000619999999</v>
      </c>
      <c r="DN6" s="25">
        <f t="shared" si="9"/>
        <v>70315.709780000005</v>
      </c>
      <c r="DO6" s="25">
        <f t="shared" si="9"/>
        <v>34864.664060000003</v>
      </c>
      <c r="DP6" s="25">
        <f t="shared" si="9"/>
        <v>30096.60497</v>
      </c>
      <c r="DQ6" s="25">
        <f t="shared" si="9"/>
        <v>33435.660349999998</v>
      </c>
      <c r="DR6" s="25">
        <f t="shared" si="9"/>
        <v>39851.32748</v>
      </c>
      <c r="DS6" s="25">
        <f t="shared" si="9"/>
        <v>30203.826710000001</v>
      </c>
      <c r="DT6" s="25">
        <f t="shared" si="9"/>
        <v>33683.064330000001</v>
      </c>
      <c r="DU6" s="25">
        <f t="shared" si="9"/>
        <v>30653.12817</v>
      </c>
      <c r="DV6" s="25">
        <f t="shared" si="9"/>
        <v>40358.860269999997</v>
      </c>
      <c r="DW6" s="25">
        <f t="shared" si="9"/>
        <v>33592.730690000004</v>
      </c>
      <c r="DX6" s="25">
        <f t="shared" si="9"/>
        <v>70903.983370000002</v>
      </c>
      <c r="DY6" s="195"/>
      <c r="EA6" s="25">
        <f t="shared" ref="EA6:EA61" si="10">SUM(EB6:EM6)</f>
        <v>515252.89660000009</v>
      </c>
      <c r="EB6" s="25">
        <f t="shared" ref="EB6:EM6" si="11">EB7+EB11+EB23+EB29</f>
        <v>9318.7909899999995</v>
      </c>
      <c r="EC6" s="25">
        <f t="shared" si="11"/>
        <v>29482.86778</v>
      </c>
      <c r="ED6" s="25">
        <f t="shared" si="11"/>
        <v>69713.794339999993</v>
      </c>
      <c r="EE6" s="25">
        <f t="shared" si="11"/>
        <v>38113.297879999998</v>
      </c>
      <c r="EF6" s="25">
        <f t="shared" si="11"/>
        <v>36732.357680000001</v>
      </c>
      <c r="EG6" s="25">
        <f t="shared" si="11"/>
        <v>79079.362710000001</v>
      </c>
      <c r="EH6" s="25">
        <f t="shared" si="11"/>
        <v>36311.162920000002</v>
      </c>
      <c r="EI6" s="25">
        <f t="shared" si="11"/>
        <v>36241.84777</v>
      </c>
      <c r="EJ6" s="25">
        <f t="shared" si="11"/>
        <v>36237.952290000001</v>
      </c>
      <c r="EK6" s="25">
        <f t="shared" si="11"/>
        <v>35998.812930000007</v>
      </c>
      <c r="EL6" s="25">
        <f t="shared" si="11"/>
        <v>36472.296000000002</v>
      </c>
      <c r="EM6" s="25">
        <f t="shared" si="11"/>
        <v>71550.353310000006</v>
      </c>
      <c r="EN6" s="195"/>
    </row>
    <row r="7" spans="1:144" s="17" customFormat="1" x14ac:dyDescent="0.35">
      <c r="A7" s="26"/>
      <c r="B7" s="27" t="s">
        <v>134</v>
      </c>
      <c r="D7" s="28">
        <v>268520.31</v>
      </c>
      <c r="E7" s="28">
        <v>5043.6230000000005</v>
      </c>
      <c r="F7" s="28">
        <v>25576.717000000001</v>
      </c>
      <c r="G7" s="28">
        <v>28896.894000000004</v>
      </c>
      <c r="H7" s="28">
        <v>20094.491999999998</v>
      </c>
      <c r="I7" s="28">
        <v>20520.424999999999</v>
      </c>
      <c r="J7" s="28">
        <v>21817.856</v>
      </c>
      <c r="K7" s="28">
        <v>20150.678999999996</v>
      </c>
      <c r="L7" s="28">
        <v>27229.751</v>
      </c>
      <c r="M7" s="28">
        <v>23541.019</v>
      </c>
      <c r="N7" s="28">
        <v>15435.191999999999</v>
      </c>
      <c r="O7" s="28">
        <v>23247.967999999997</v>
      </c>
      <c r="P7" s="28">
        <v>36965.694000000003</v>
      </c>
      <c r="R7" s="28">
        <v>339300.22800000006</v>
      </c>
      <c r="S7" s="28">
        <v>20473.500999999997</v>
      </c>
      <c r="T7" s="28">
        <v>29360.771000000001</v>
      </c>
      <c r="U7" s="28">
        <v>27249.018999999997</v>
      </c>
      <c r="V7" s="28">
        <v>12664.214</v>
      </c>
      <c r="W7" s="28">
        <v>19607.042000000001</v>
      </c>
      <c r="X7" s="28">
        <v>32364.25</v>
      </c>
      <c r="Y7" s="28">
        <v>23485.757000000001</v>
      </c>
      <c r="Z7" s="28">
        <v>22285.119000000002</v>
      </c>
      <c r="AA7" s="28">
        <v>20526.806</v>
      </c>
      <c r="AB7" s="28">
        <v>22410.257000000001</v>
      </c>
      <c r="AC7" s="28">
        <v>28323.044000000002</v>
      </c>
      <c r="AD7" s="28">
        <v>80550.448000000004</v>
      </c>
      <c r="AF7" s="28">
        <v>312609.09199999995</v>
      </c>
      <c r="AG7" s="28">
        <v>14012.142000000002</v>
      </c>
      <c r="AH7" s="28">
        <v>12276.375</v>
      </c>
      <c r="AI7" s="28">
        <v>37843.841</v>
      </c>
      <c r="AJ7" s="28">
        <v>17978.832999999999</v>
      </c>
      <c r="AK7" s="28">
        <v>19844.063000000002</v>
      </c>
      <c r="AL7" s="28">
        <v>28979.077999999998</v>
      </c>
      <c r="AM7" s="28">
        <v>28016.821</v>
      </c>
      <c r="AN7" s="28">
        <v>21427.429</v>
      </c>
      <c r="AO7" s="28">
        <v>28067.177</v>
      </c>
      <c r="AP7" s="28">
        <v>35617.840000000004</v>
      </c>
      <c r="AQ7" s="28">
        <v>24554.181</v>
      </c>
      <c r="AR7" s="28">
        <v>43991.312000000005</v>
      </c>
      <c r="AT7" s="28">
        <v>330781.90700000001</v>
      </c>
      <c r="AU7" s="28">
        <v>32813.828999999998</v>
      </c>
      <c r="AV7" s="28">
        <v>17624.787</v>
      </c>
      <c r="AW7" s="28">
        <v>33796.273999999998</v>
      </c>
      <c r="AX7" s="28">
        <v>19124.679000000004</v>
      </c>
      <c r="AY7" s="28">
        <v>30099.607</v>
      </c>
      <c r="AZ7" s="28">
        <v>24046.353999999999</v>
      </c>
      <c r="BA7" s="28">
        <v>30886.785</v>
      </c>
      <c r="BB7" s="28">
        <v>33915.135000000002</v>
      </c>
      <c r="BC7" s="28">
        <v>32710.210999999999</v>
      </c>
      <c r="BD7" s="28">
        <v>32611.081000000002</v>
      </c>
      <c r="BE7" s="28">
        <v>34199.690999999999</v>
      </c>
      <c r="BF7" s="28">
        <v>43631.141000000003</v>
      </c>
      <c r="BH7" s="28">
        <f t="shared" si="0"/>
        <v>321163.21400000004</v>
      </c>
      <c r="BI7" s="28">
        <f>SUM(BI8:BI10)</f>
        <v>19682.786</v>
      </c>
      <c r="BJ7" s="28">
        <f t="shared" ref="BJ7:BT7" si="12">SUM(BJ8:BJ10)</f>
        <v>21260.468000000001</v>
      </c>
      <c r="BK7" s="28">
        <f t="shared" si="12"/>
        <v>28306.588</v>
      </c>
      <c r="BL7" s="28">
        <f t="shared" si="12"/>
        <v>15931.617</v>
      </c>
      <c r="BM7" s="28">
        <f t="shared" si="12"/>
        <v>25395.564000000002</v>
      </c>
      <c r="BN7" s="28">
        <f t="shared" si="12"/>
        <v>22481.652999999998</v>
      </c>
      <c r="BO7" s="28">
        <f t="shared" si="12"/>
        <v>34911.72</v>
      </c>
      <c r="BP7" s="28">
        <f t="shared" si="12"/>
        <v>25799.700999999997</v>
      </c>
      <c r="BQ7" s="28">
        <f t="shared" si="12"/>
        <v>22268.439000000002</v>
      </c>
      <c r="BR7" s="28">
        <f t="shared" si="12"/>
        <v>32406.035999999996</v>
      </c>
      <c r="BS7" s="28">
        <f t="shared" si="12"/>
        <v>32560.805</v>
      </c>
      <c r="BT7" s="28">
        <f t="shared" si="12"/>
        <v>40157.837</v>
      </c>
      <c r="BV7" s="28">
        <f t="shared" si="2"/>
        <v>353572.21251999994</v>
      </c>
      <c r="BW7" s="28">
        <f>SUM(BW8:BW10)</f>
        <v>14993.208400000001</v>
      </c>
      <c r="BX7" s="28">
        <f t="shared" ref="BX7" si="13">SUM(BX8:BX10)</f>
        <v>24408.383360000003</v>
      </c>
      <c r="BY7" s="28">
        <f t="shared" ref="BY7" si="14">SUM(BY8:BY10)</f>
        <v>32674.015650000001</v>
      </c>
      <c r="BZ7" s="28">
        <f t="shared" ref="BZ7" si="15">SUM(BZ8:BZ10)</f>
        <v>34315.485099999998</v>
      </c>
      <c r="CA7" s="28">
        <f t="shared" ref="CA7" si="16">SUM(CA8:CA10)</f>
        <v>27550.872629999994</v>
      </c>
      <c r="CB7" s="28">
        <f t="shared" ref="CB7" si="17">SUM(CB8:CB10)</f>
        <v>35555.472299999994</v>
      </c>
      <c r="CC7" s="28">
        <f t="shared" ref="CC7" si="18">SUM(CC8:CC10)</f>
        <v>28829.582929999997</v>
      </c>
      <c r="CD7" s="28">
        <f t="shared" ref="CD7" si="19">SUM(CD8:CD10)</f>
        <v>23581.995560000003</v>
      </c>
      <c r="CE7" s="28">
        <f t="shared" ref="CE7" si="20">SUM(CE8:CE10)</f>
        <v>28884.704479999997</v>
      </c>
      <c r="CF7" s="28">
        <f t="shared" ref="CF7" si="21">SUM(CF8:CF10)</f>
        <v>27018.597269999998</v>
      </c>
      <c r="CG7" s="28">
        <f t="shared" ref="CG7" si="22">SUM(CG8:CG10)</f>
        <v>35424.164999999994</v>
      </c>
      <c r="CH7" s="28">
        <f t="shared" ref="CH7" si="23">SUM(CH8:CH10)</f>
        <v>40335.72984</v>
      </c>
      <c r="CJ7" s="28">
        <f t="shared" si="4"/>
        <v>381476.27441999997</v>
      </c>
      <c r="CK7" s="28">
        <f>SUM(CK8:CK10)</f>
        <v>18791.779299999998</v>
      </c>
      <c r="CL7" s="28">
        <f t="shared" ref="CL7:CV7" si="24">SUM(CL8:CL10)</f>
        <v>24299.574410000001</v>
      </c>
      <c r="CM7" s="28">
        <f t="shared" si="24"/>
        <v>26614.188050000001</v>
      </c>
      <c r="CN7" s="28">
        <f t="shared" si="24"/>
        <v>29110.608770000003</v>
      </c>
      <c r="CO7" s="28">
        <f t="shared" si="24"/>
        <v>25658.928530000001</v>
      </c>
      <c r="CP7" s="28">
        <f t="shared" si="24"/>
        <v>27607.047320000001</v>
      </c>
      <c r="CQ7" s="28">
        <f t="shared" si="24"/>
        <v>33149.397839999998</v>
      </c>
      <c r="CR7" s="28">
        <f t="shared" si="24"/>
        <v>34324.54509</v>
      </c>
      <c r="CS7" s="28">
        <f t="shared" si="24"/>
        <v>27771.704429999998</v>
      </c>
      <c r="CT7" s="28">
        <f t="shared" si="24"/>
        <v>27370.032659999997</v>
      </c>
      <c r="CU7" s="28">
        <f t="shared" si="24"/>
        <v>48438.095110000002</v>
      </c>
      <c r="CV7" s="28">
        <f t="shared" si="24"/>
        <v>58340.372909999998</v>
      </c>
      <c r="CW7" s="166"/>
      <c r="CX7" s="28">
        <f t="shared" si="6"/>
        <v>393311.40425999998</v>
      </c>
      <c r="CY7" s="28">
        <f>SUM(CY8:CY10)</f>
        <v>20556.447050000002</v>
      </c>
      <c r="CZ7" s="28">
        <f t="shared" ref="CZ7:DJ7" si="25">SUM(CZ8:CZ10)</f>
        <v>29672.210729999995</v>
      </c>
      <c r="DA7" s="28">
        <f t="shared" si="25"/>
        <v>26792.922070000001</v>
      </c>
      <c r="DB7" s="28">
        <f t="shared" si="25"/>
        <v>31088.835439999999</v>
      </c>
      <c r="DC7" s="28">
        <f t="shared" si="25"/>
        <v>37668.794880000001</v>
      </c>
      <c r="DD7" s="28">
        <f t="shared" si="25"/>
        <v>31339.12789</v>
      </c>
      <c r="DE7" s="28">
        <f t="shared" si="25"/>
        <v>29252.336939999994</v>
      </c>
      <c r="DF7" s="28">
        <f t="shared" si="25"/>
        <v>31077.553380000001</v>
      </c>
      <c r="DG7" s="28">
        <f t="shared" si="25"/>
        <v>33694.31753</v>
      </c>
      <c r="DH7" s="28">
        <f t="shared" si="25"/>
        <v>34635.525829999999</v>
      </c>
      <c r="DI7" s="28">
        <f t="shared" si="25"/>
        <v>32262.700690000005</v>
      </c>
      <c r="DJ7" s="28">
        <f t="shared" si="25"/>
        <v>55270.631829999998</v>
      </c>
      <c r="DK7" s="166"/>
      <c r="DL7" s="28">
        <f t="shared" si="8"/>
        <v>466168.56079999998</v>
      </c>
      <c r="DM7" s="28">
        <f>SUM(DM8:DM10)</f>
        <v>18209.000619999999</v>
      </c>
      <c r="DN7" s="28">
        <f t="shared" ref="DN7:DX7" si="26">SUM(DN8:DN10)</f>
        <v>70315.709780000005</v>
      </c>
      <c r="DO7" s="28">
        <f t="shared" si="26"/>
        <v>34864.664060000003</v>
      </c>
      <c r="DP7" s="28">
        <f t="shared" si="26"/>
        <v>30096.60497</v>
      </c>
      <c r="DQ7" s="28">
        <f t="shared" si="26"/>
        <v>33435.660349999998</v>
      </c>
      <c r="DR7" s="28">
        <f t="shared" si="26"/>
        <v>39851.32748</v>
      </c>
      <c r="DS7" s="28">
        <f t="shared" si="26"/>
        <v>30203.826710000001</v>
      </c>
      <c r="DT7" s="28">
        <f t="shared" si="26"/>
        <v>33683.064330000001</v>
      </c>
      <c r="DU7" s="28">
        <f t="shared" si="26"/>
        <v>30653.12817</v>
      </c>
      <c r="DV7" s="28">
        <f t="shared" si="26"/>
        <v>40358.860269999997</v>
      </c>
      <c r="DW7" s="28">
        <f t="shared" si="26"/>
        <v>33592.730690000004</v>
      </c>
      <c r="DX7" s="28">
        <f t="shared" si="26"/>
        <v>70903.983370000002</v>
      </c>
      <c r="DY7" s="195"/>
      <c r="DZ7" s="166"/>
      <c r="EA7" s="28">
        <f t="shared" si="10"/>
        <v>515252.89660000009</v>
      </c>
      <c r="EB7" s="28">
        <f>SUM(EB8:EB10)</f>
        <v>9318.7909899999995</v>
      </c>
      <c r="EC7" s="28">
        <f t="shared" ref="EC7:EM7" si="27">SUM(EC8:EC10)</f>
        <v>29482.86778</v>
      </c>
      <c r="ED7" s="28">
        <f t="shared" si="27"/>
        <v>69713.794339999993</v>
      </c>
      <c r="EE7" s="28">
        <f t="shared" si="27"/>
        <v>38113.297879999998</v>
      </c>
      <c r="EF7" s="28">
        <f t="shared" si="27"/>
        <v>36732.357680000001</v>
      </c>
      <c r="EG7" s="28">
        <f t="shared" si="27"/>
        <v>79079.362710000001</v>
      </c>
      <c r="EH7" s="28">
        <f t="shared" si="27"/>
        <v>36311.162920000002</v>
      </c>
      <c r="EI7" s="28">
        <f t="shared" si="27"/>
        <v>36241.84777</v>
      </c>
      <c r="EJ7" s="28">
        <f t="shared" si="27"/>
        <v>36237.952290000001</v>
      </c>
      <c r="EK7" s="28">
        <f t="shared" si="27"/>
        <v>35998.812930000007</v>
      </c>
      <c r="EL7" s="28">
        <f t="shared" si="27"/>
        <v>36472.296000000002</v>
      </c>
      <c r="EM7" s="28">
        <f t="shared" si="27"/>
        <v>71550.353310000006</v>
      </c>
      <c r="EN7" s="195"/>
    </row>
    <row r="8" spans="1:144" s="17" customFormat="1" hidden="1" outlineLevel="1" x14ac:dyDescent="0.35">
      <c r="A8" s="26"/>
      <c r="B8" s="29" t="s">
        <v>135</v>
      </c>
      <c r="C8" s="30"/>
      <c r="D8" s="31">
        <v>243053.21599999996</v>
      </c>
      <c r="E8" s="31">
        <v>4001.922</v>
      </c>
      <c r="F8" s="31">
        <v>23501.33</v>
      </c>
      <c r="G8" s="31">
        <v>25324.543000000001</v>
      </c>
      <c r="H8" s="31">
        <v>17347.532999999999</v>
      </c>
      <c r="I8" s="31">
        <v>19391.175999999999</v>
      </c>
      <c r="J8" s="31">
        <v>20003.899000000001</v>
      </c>
      <c r="K8" s="31">
        <v>17756.081999999999</v>
      </c>
      <c r="L8" s="31">
        <v>26306.932000000001</v>
      </c>
      <c r="M8" s="31">
        <v>22350.169000000002</v>
      </c>
      <c r="N8" s="31">
        <v>13269.587</v>
      </c>
      <c r="O8" s="31">
        <v>21064.171999999999</v>
      </c>
      <c r="P8" s="31">
        <v>32735.870999999999</v>
      </c>
      <c r="R8" s="31">
        <v>308109.91499999998</v>
      </c>
      <c r="S8" s="31">
        <v>19106.373</v>
      </c>
      <c r="T8" s="31">
        <v>27942.058000000001</v>
      </c>
      <c r="U8" s="31">
        <v>23371.205999999998</v>
      </c>
      <c r="V8" s="31">
        <v>10032.868</v>
      </c>
      <c r="W8" s="31">
        <v>17174.717000000001</v>
      </c>
      <c r="X8" s="31">
        <v>30150.884999999998</v>
      </c>
      <c r="Y8" s="31">
        <v>20587.342000000001</v>
      </c>
      <c r="Z8" s="31">
        <v>21117.147000000001</v>
      </c>
      <c r="AA8" s="31">
        <v>18021.628000000001</v>
      </c>
      <c r="AB8" s="31">
        <v>21431.280999999999</v>
      </c>
      <c r="AC8" s="31">
        <v>26462.633000000002</v>
      </c>
      <c r="AD8" s="31">
        <v>72711.777000000002</v>
      </c>
      <c r="AF8" s="31">
        <v>278493.71899999998</v>
      </c>
      <c r="AG8" s="31">
        <v>12541.834000000001</v>
      </c>
      <c r="AH8" s="31">
        <v>10619.241</v>
      </c>
      <c r="AI8" s="31">
        <v>35232.718000000001</v>
      </c>
      <c r="AJ8" s="31">
        <v>15717.654</v>
      </c>
      <c r="AK8" s="31">
        <v>17639.989000000001</v>
      </c>
      <c r="AL8" s="31">
        <v>24398.904999999999</v>
      </c>
      <c r="AM8" s="31">
        <v>26475.866999999998</v>
      </c>
      <c r="AN8" s="31">
        <v>19404.067999999999</v>
      </c>
      <c r="AO8" s="31">
        <v>26316.98</v>
      </c>
      <c r="AP8" s="31">
        <v>31547.707999999999</v>
      </c>
      <c r="AQ8" s="31">
        <v>23354.467000000001</v>
      </c>
      <c r="AR8" s="31">
        <v>35244.288</v>
      </c>
      <c r="AT8" s="31">
        <v>280451.72100000002</v>
      </c>
      <c r="AU8" s="31">
        <v>29207.42</v>
      </c>
      <c r="AV8" s="31">
        <v>16262.393</v>
      </c>
      <c r="AW8" s="31">
        <v>29017.701000000001</v>
      </c>
      <c r="AX8" s="31">
        <v>12862.388000000001</v>
      </c>
      <c r="AY8" s="31">
        <v>21955.967000000001</v>
      </c>
      <c r="AZ8" s="31">
        <v>21287.494999999999</v>
      </c>
      <c r="BA8" s="31">
        <v>27373.288</v>
      </c>
      <c r="BB8" s="31">
        <v>29386.123</v>
      </c>
      <c r="BC8" s="31">
        <v>29188.415000000001</v>
      </c>
      <c r="BD8" s="31">
        <v>29155.528999999999</v>
      </c>
      <c r="BE8" s="31">
        <v>30743.896000000001</v>
      </c>
      <c r="BF8" s="31">
        <v>39653.286</v>
      </c>
      <c r="BH8" s="31">
        <f t="shared" si="0"/>
        <v>277475.29599999997</v>
      </c>
      <c r="BI8" s="108">
        <v>17010.939999999999</v>
      </c>
      <c r="BJ8" s="108">
        <v>16317.271000000001</v>
      </c>
      <c r="BK8" s="108">
        <v>23810.775000000001</v>
      </c>
      <c r="BL8" s="108">
        <v>12284.75</v>
      </c>
      <c r="BM8" s="108">
        <v>22074.419000000002</v>
      </c>
      <c r="BN8" s="108">
        <v>18943.891</v>
      </c>
      <c r="BO8" s="108">
        <v>31795.541000000001</v>
      </c>
      <c r="BP8" s="108">
        <v>21595.670999999998</v>
      </c>
      <c r="BQ8" s="108">
        <v>18113.556</v>
      </c>
      <c r="BR8" s="108">
        <v>28872.071</v>
      </c>
      <c r="BS8" s="108">
        <v>29861.857</v>
      </c>
      <c r="BT8" s="108">
        <v>36794.553999999996</v>
      </c>
      <c r="BV8" s="31">
        <f t="shared" si="2"/>
        <v>310254.64082000003</v>
      </c>
      <c r="BW8" s="108">
        <v>12967.16143</v>
      </c>
      <c r="BX8" s="108">
        <v>18962.454990000002</v>
      </c>
      <c r="BY8" s="108">
        <v>28832.106599999999</v>
      </c>
      <c r="BZ8" s="108">
        <v>31197.44486</v>
      </c>
      <c r="CA8" s="108">
        <v>23909.042469999993</v>
      </c>
      <c r="CB8" s="108">
        <v>31503.408499999994</v>
      </c>
      <c r="CC8" s="108">
        <v>25535.254129999998</v>
      </c>
      <c r="CD8" s="108">
        <v>18609.990220000003</v>
      </c>
      <c r="CE8" s="108">
        <v>26731.069949999997</v>
      </c>
      <c r="CF8" s="108">
        <v>23737.53528</v>
      </c>
      <c r="CG8" s="108">
        <v>32523.619159999998</v>
      </c>
      <c r="CH8" s="108">
        <v>35745.553229999998</v>
      </c>
      <c r="CI8" s="166"/>
      <c r="CJ8" s="108">
        <f t="shared" si="4"/>
        <v>342183.28962</v>
      </c>
      <c r="CK8" s="108">
        <v>14663.287529999998</v>
      </c>
      <c r="CL8" s="108">
        <v>22094.720550000002</v>
      </c>
      <c r="CM8" s="108">
        <v>22086.690129999999</v>
      </c>
      <c r="CN8" s="108">
        <v>26045.846980000002</v>
      </c>
      <c r="CO8" s="108">
        <v>23241.082549999999</v>
      </c>
      <c r="CP8" s="108">
        <v>24739.895800000002</v>
      </c>
      <c r="CQ8" s="108">
        <v>30429.48185</v>
      </c>
      <c r="CR8" s="108">
        <v>28854.013050000001</v>
      </c>
      <c r="CS8" s="108">
        <v>24614.294449999998</v>
      </c>
      <c r="CT8" s="108">
        <v>25684.063019999998</v>
      </c>
      <c r="CU8" s="108">
        <v>44850.825580000004</v>
      </c>
      <c r="CV8" s="108">
        <v>54879.088129999996</v>
      </c>
      <c r="CW8" s="166"/>
      <c r="CX8" s="108">
        <f t="shared" si="6"/>
        <v>360123.79539000004</v>
      </c>
      <c r="CY8" s="108">
        <v>19014.920570000002</v>
      </c>
      <c r="CZ8" s="108">
        <v>27133.350659999996</v>
      </c>
      <c r="DA8" s="108">
        <v>24637.21212</v>
      </c>
      <c r="DB8" s="108">
        <v>29402.40741</v>
      </c>
      <c r="DC8" s="108">
        <v>36102.543380000003</v>
      </c>
      <c r="DD8" s="108">
        <v>28549.73</v>
      </c>
      <c r="DE8" s="108">
        <v>27173.761389999996</v>
      </c>
      <c r="DF8" s="108">
        <v>28724.409350000002</v>
      </c>
      <c r="DG8" s="108">
        <v>28285.06194</v>
      </c>
      <c r="DH8" s="108">
        <v>29639.229910000002</v>
      </c>
      <c r="DI8" s="108">
        <v>30521.562830000006</v>
      </c>
      <c r="DJ8" s="108">
        <v>50939.60583</v>
      </c>
      <c r="DK8" s="166"/>
      <c r="DL8" s="31">
        <f t="shared" si="8"/>
        <v>427767.10466999997</v>
      </c>
      <c r="DM8" s="58">
        <v>14777.40359</v>
      </c>
      <c r="DN8" s="58">
        <v>67405.713650000005</v>
      </c>
      <c r="DO8" s="58">
        <v>31901.872879999999</v>
      </c>
      <c r="DP8" s="58">
        <v>27825.619600000002</v>
      </c>
      <c r="DQ8" s="58">
        <v>30716.63752</v>
      </c>
      <c r="DR8" s="58">
        <v>33573.854920000005</v>
      </c>
      <c r="DS8" s="58">
        <v>27509.606940000001</v>
      </c>
      <c r="DT8" s="58">
        <v>30462.810460000001</v>
      </c>
      <c r="DU8" s="58">
        <v>28191.662489999999</v>
      </c>
      <c r="DV8" s="58">
        <v>36705.915179999996</v>
      </c>
      <c r="DW8" s="58">
        <v>31440.051420000003</v>
      </c>
      <c r="DX8" s="58">
        <v>67255.956019999998</v>
      </c>
      <c r="DY8" s="195"/>
      <c r="DZ8" s="166"/>
      <c r="EA8" s="31">
        <f t="shared" si="10"/>
        <v>470718.26061</v>
      </c>
      <c r="EB8" s="58">
        <v>7674.2646799999993</v>
      </c>
      <c r="EC8" s="58">
        <v>26872.702240000002</v>
      </c>
      <c r="ED8" s="58">
        <v>66840.754639999999</v>
      </c>
      <c r="EE8" s="58">
        <v>35547.909319999999</v>
      </c>
      <c r="EF8" s="58">
        <v>34298.06048</v>
      </c>
      <c r="EG8" s="58">
        <v>61407.590810000002</v>
      </c>
      <c r="EH8" s="58">
        <v>33861.496840000007</v>
      </c>
      <c r="EI8" s="58">
        <v>33726.065109999996</v>
      </c>
      <c r="EJ8" s="58">
        <v>33800.33855</v>
      </c>
      <c r="EK8" s="58">
        <v>33566.356380000005</v>
      </c>
      <c r="EL8" s="58">
        <v>34144.059930000003</v>
      </c>
      <c r="EM8" s="58">
        <v>68978.661630000002</v>
      </c>
      <c r="EN8" s="195" t="s">
        <v>496</v>
      </c>
    </row>
    <row r="9" spans="1:144" s="17" customFormat="1" hidden="1" outlineLevel="1" x14ac:dyDescent="0.35">
      <c r="A9" s="26"/>
      <c r="B9" s="29" t="s">
        <v>136</v>
      </c>
      <c r="C9" s="30"/>
      <c r="D9" s="31">
        <v>22815.670999999998</v>
      </c>
      <c r="E9" s="31">
        <v>819.57100000000003</v>
      </c>
      <c r="F9" s="31">
        <v>1865.223</v>
      </c>
      <c r="G9" s="31">
        <v>3264.7190000000001</v>
      </c>
      <c r="H9" s="31">
        <v>2304.3429999999998</v>
      </c>
      <c r="I9" s="31">
        <v>916.27800000000002</v>
      </c>
      <c r="J9" s="31">
        <v>1510.981</v>
      </c>
      <c r="K9" s="31">
        <v>2142.6350000000002</v>
      </c>
      <c r="L9" s="31">
        <v>704.399</v>
      </c>
      <c r="M9" s="31">
        <v>1031.537</v>
      </c>
      <c r="N9" s="31">
        <v>2076.5320000000002</v>
      </c>
      <c r="O9" s="31">
        <v>2070.4920000000002</v>
      </c>
      <c r="P9" s="31">
        <v>4108.9610000000002</v>
      </c>
      <c r="R9" s="31">
        <v>29028.83</v>
      </c>
      <c r="S9" s="31">
        <v>1119.9939999999999</v>
      </c>
      <c r="T9" s="31">
        <v>1109.117</v>
      </c>
      <c r="U9" s="31">
        <v>3556.8519999999999</v>
      </c>
      <c r="V9" s="31">
        <v>2423.1060000000002</v>
      </c>
      <c r="W9" s="31">
        <v>2271.6819999999998</v>
      </c>
      <c r="X9" s="31">
        <v>2091.2849999999999</v>
      </c>
      <c r="Y9" s="31">
        <v>2775.7510000000002</v>
      </c>
      <c r="Z9" s="31">
        <v>1070.9159999999999</v>
      </c>
      <c r="AA9" s="31">
        <v>2469.067</v>
      </c>
      <c r="AB9" s="31">
        <v>912.50400000000002</v>
      </c>
      <c r="AC9" s="31">
        <v>1748.383</v>
      </c>
      <c r="AD9" s="31">
        <v>7480.1729999999998</v>
      </c>
      <c r="AF9" s="31">
        <v>29473.198</v>
      </c>
      <c r="AG9" s="31">
        <v>1144.768</v>
      </c>
      <c r="AH9" s="31">
        <v>1389.2570000000001</v>
      </c>
      <c r="AI9" s="31">
        <v>2309.7620000000002</v>
      </c>
      <c r="AJ9" s="31">
        <v>2070.2939999999999</v>
      </c>
      <c r="AK9" s="31">
        <v>2031.452</v>
      </c>
      <c r="AL9" s="31">
        <v>4415.2879999999996</v>
      </c>
      <c r="AM9" s="31">
        <v>1114.68</v>
      </c>
      <c r="AN9" s="31">
        <v>1824.212</v>
      </c>
      <c r="AO9" s="31">
        <v>1633.2539999999999</v>
      </c>
      <c r="AP9" s="31">
        <v>1897.107</v>
      </c>
      <c r="AQ9" s="31">
        <v>1019.5359999999999</v>
      </c>
      <c r="AR9" s="31">
        <v>8623.5879999999997</v>
      </c>
      <c r="AT9" s="31">
        <v>46751.650999999998</v>
      </c>
      <c r="AU9" s="31">
        <v>3277.5239999999999</v>
      </c>
      <c r="AV9" s="31">
        <v>1024.6679999999999</v>
      </c>
      <c r="AW9" s="31">
        <v>4665.5339999999997</v>
      </c>
      <c r="AX9" s="31">
        <v>5998.482</v>
      </c>
      <c r="AY9" s="31">
        <v>7898.4279999999999</v>
      </c>
      <c r="AZ9" s="31">
        <v>2412.5149999999999</v>
      </c>
      <c r="BA9" s="31">
        <v>3285.8980000000001</v>
      </c>
      <c r="BB9" s="31">
        <v>4301.1689999999999</v>
      </c>
      <c r="BC9" s="31">
        <v>3303.71</v>
      </c>
      <c r="BD9" s="31">
        <v>3247.223</v>
      </c>
      <c r="BE9" s="31">
        <v>3247.223</v>
      </c>
      <c r="BF9" s="31">
        <v>3769.04</v>
      </c>
      <c r="BH9" s="31">
        <f t="shared" si="0"/>
        <v>40155.347000000002</v>
      </c>
      <c r="BI9" s="108">
        <v>2261.558</v>
      </c>
      <c r="BJ9" s="108">
        <v>4666.2719999999999</v>
      </c>
      <c r="BK9" s="108">
        <v>4271.6009999999997</v>
      </c>
      <c r="BL9" s="108">
        <v>3396.0729999999999</v>
      </c>
      <c r="BM9" s="108">
        <v>3140.6619999999998</v>
      </c>
      <c r="BN9" s="108">
        <v>3228.9749999999999</v>
      </c>
      <c r="BO9" s="108">
        <v>2758.6550000000002</v>
      </c>
      <c r="BP9" s="108">
        <v>3882.9830000000002</v>
      </c>
      <c r="BQ9" s="108">
        <v>3862.413</v>
      </c>
      <c r="BR9" s="108">
        <v>3250.5439999999999</v>
      </c>
      <c r="BS9" s="108">
        <v>2494.65</v>
      </c>
      <c r="BT9" s="108">
        <v>2940.9609999999998</v>
      </c>
      <c r="BV9" s="31">
        <f t="shared" si="2"/>
        <v>39980.948370000006</v>
      </c>
      <c r="BW9" s="108">
        <v>1782.8753400000001</v>
      </c>
      <c r="BX9" s="108">
        <v>5263.2732699999997</v>
      </c>
      <c r="BY9" s="108">
        <v>3690.2488400000002</v>
      </c>
      <c r="BZ9" s="108">
        <v>3072.28757</v>
      </c>
      <c r="CA9" s="108">
        <v>3445.4798500000002</v>
      </c>
      <c r="CB9" s="108">
        <v>3812.4740099999999</v>
      </c>
      <c r="CC9" s="108">
        <v>2762.90175</v>
      </c>
      <c r="CD9" s="108">
        <v>4085.20028</v>
      </c>
      <c r="CE9" s="108">
        <v>2199.3217399999999</v>
      </c>
      <c r="CF9" s="108">
        <v>3154.98567</v>
      </c>
      <c r="CG9" s="108">
        <v>2706.66453</v>
      </c>
      <c r="CH9" s="108">
        <v>4005.2355200000002</v>
      </c>
      <c r="CI9" s="166"/>
      <c r="CJ9" s="108">
        <f t="shared" si="4"/>
        <v>30570.301049999998</v>
      </c>
      <c r="CK9" s="108">
        <v>3994.1863499999999</v>
      </c>
      <c r="CL9" s="108">
        <v>2247.6378799999998</v>
      </c>
      <c r="CM9" s="108">
        <v>4414.8366799999994</v>
      </c>
      <c r="CN9" s="108">
        <v>2792.12716</v>
      </c>
      <c r="CO9" s="108">
        <v>2241.7601700000005</v>
      </c>
      <c r="CP9" s="108">
        <v>2499.1175599999997</v>
      </c>
      <c r="CQ9" s="108">
        <v>2350.6242499999998</v>
      </c>
      <c r="CR9" s="108">
        <v>2743.4447200000004</v>
      </c>
      <c r="CS9" s="108">
        <v>2612.7805499999999</v>
      </c>
      <c r="CT9" s="108">
        <v>1262.0566400000002</v>
      </c>
      <c r="CU9" s="108">
        <v>1116.9655499999999</v>
      </c>
      <c r="CV9" s="108">
        <v>2294.7635399999999</v>
      </c>
      <c r="CW9" s="166"/>
      <c r="CX9" s="108">
        <f t="shared" si="6"/>
        <v>16648.149500000003</v>
      </c>
      <c r="CY9" s="108">
        <v>659.84918000000005</v>
      </c>
      <c r="CZ9" s="108">
        <v>1616.7895100000001</v>
      </c>
      <c r="DA9" s="108">
        <v>917.81676000000016</v>
      </c>
      <c r="DB9" s="108">
        <v>949.41061999999999</v>
      </c>
      <c r="DC9" s="108">
        <v>996.90062999999998</v>
      </c>
      <c r="DD9" s="108">
        <v>1726.0535600000001</v>
      </c>
      <c r="DE9" s="108">
        <v>999.45325000000003</v>
      </c>
      <c r="DF9" s="108">
        <v>1144.2706000000001</v>
      </c>
      <c r="DG9" s="108">
        <v>2648.4026200000003</v>
      </c>
      <c r="DH9" s="108">
        <v>1308.1822299999997</v>
      </c>
      <c r="DI9" s="108">
        <v>1515.7618</v>
      </c>
      <c r="DJ9" s="108">
        <v>2165.2587400000002</v>
      </c>
      <c r="DK9" s="166"/>
      <c r="DL9" s="31">
        <f t="shared" si="8"/>
        <v>21939.838490000002</v>
      </c>
      <c r="DM9" s="58">
        <v>1731.3434299999999</v>
      </c>
      <c r="DN9" s="58">
        <v>1863.4014399999999</v>
      </c>
      <c r="DO9" s="58">
        <v>1779.1758500000001</v>
      </c>
      <c r="DP9" s="58">
        <v>1434.3930399999999</v>
      </c>
      <c r="DQ9" s="58">
        <v>1779.96001</v>
      </c>
      <c r="DR9" s="58">
        <v>1993.8147300000001</v>
      </c>
      <c r="DS9" s="58">
        <v>1720.2422799999999</v>
      </c>
      <c r="DT9" s="58">
        <v>2025.99505</v>
      </c>
      <c r="DU9" s="58">
        <v>1544.30052</v>
      </c>
      <c r="DV9" s="58">
        <v>1784.4215099999999</v>
      </c>
      <c r="DW9" s="58">
        <v>1726.6137100000005</v>
      </c>
      <c r="DX9" s="58">
        <v>2556.1769200000003</v>
      </c>
      <c r="DY9" s="195"/>
      <c r="DZ9" s="166"/>
      <c r="EA9" s="31">
        <f t="shared" si="10"/>
        <v>20507.569</v>
      </c>
      <c r="EB9" s="58">
        <v>645.09660000000008</v>
      </c>
      <c r="EC9" s="58">
        <v>1657.3134300000002</v>
      </c>
      <c r="ED9" s="58">
        <v>1964.42497</v>
      </c>
      <c r="EE9" s="58">
        <v>1698.788</v>
      </c>
      <c r="EF9" s="58">
        <v>1968.759</v>
      </c>
      <c r="EG9" s="58">
        <v>1598.759</v>
      </c>
      <c r="EH9" s="58">
        <v>1698.759</v>
      </c>
      <c r="EI9" s="58">
        <v>1798.9590000000001</v>
      </c>
      <c r="EJ9" s="58">
        <v>1753.1579999999999</v>
      </c>
      <c r="EK9" s="58">
        <v>1778.739</v>
      </c>
      <c r="EL9" s="58">
        <v>1968.4590000000001</v>
      </c>
      <c r="EM9" s="58">
        <v>1976.354</v>
      </c>
      <c r="EN9" s="195"/>
    </row>
    <row r="10" spans="1:144" s="17" customFormat="1" hidden="1" outlineLevel="1" x14ac:dyDescent="0.35">
      <c r="A10" s="26"/>
      <c r="B10" s="29" t="s">
        <v>137</v>
      </c>
      <c r="C10" s="30"/>
      <c r="D10" s="31">
        <v>2651.4230000000002</v>
      </c>
      <c r="E10" s="31">
        <v>222.13</v>
      </c>
      <c r="F10" s="31">
        <v>210.16399999999999</v>
      </c>
      <c r="G10" s="31">
        <v>307.63200000000001</v>
      </c>
      <c r="H10" s="31">
        <v>442.61599999999999</v>
      </c>
      <c r="I10" s="31">
        <v>212.971</v>
      </c>
      <c r="J10" s="31">
        <v>302.976</v>
      </c>
      <c r="K10" s="31">
        <v>251.96199999999999</v>
      </c>
      <c r="L10" s="31">
        <v>218.42</v>
      </c>
      <c r="M10" s="31">
        <v>159.31299999999999</v>
      </c>
      <c r="N10" s="31">
        <v>89.072999999999993</v>
      </c>
      <c r="O10" s="31">
        <v>113.304</v>
      </c>
      <c r="P10" s="31">
        <v>120.86199999999999</v>
      </c>
      <c r="R10" s="31">
        <v>2161.4830000000002</v>
      </c>
      <c r="S10" s="31">
        <v>247.13399999999999</v>
      </c>
      <c r="T10" s="31">
        <v>309.596</v>
      </c>
      <c r="U10" s="31">
        <v>320.96100000000001</v>
      </c>
      <c r="V10" s="31">
        <v>208.24</v>
      </c>
      <c r="W10" s="31">
        <v>160.643</v>
      </c>
      <c r="X10" s="31">
        <v>122.08</v>
      </c>
      <c r="Y10" s="31">
        <v>122.664</v>
      </c>
      <c r="Z10" s="31">
        <v>97.055999999999997</v>
      </c>
      <c r="AA10" s="31">
        <v>36.110999999999997</v>
      </c>
      <c r="AB10" s="31">
        <v>66.471999999999994</v>
      </c>
      <c r="AC10" s="31">
        <v>112.02800000000001</v>
      </c>
      <c r="AD10" s="31">
        <v>358.49799999999999</v>
      </c>
      <c r="AF10" s="31">
        <v>4642.1749999999993</v>
      </c>
      <c r="AG10" s="31">
        <v>325.54000000000002</v>
      </c>
      <c r="AH10" s="31">
        <v>267.87700000000001</v>
      </c>
      <c r="AI10" s="31">
        <v>301.36099999999999</v>
      </c>
      <c r="AJ10" s="31">
        <v>190.88499999999999</v>
      </c>
      <c r="AK10" s="31">
        <v>172.62200000000001</v>
      </c>
      <c r="AL10" s="31">
        <v>164.88499999999999</v>
      </c>
      <c r="AM10" s="31">
        <v>426.274</v>
      </c>
      <c r="AN10" s="31">
        <v>199.149</v>
      </c>
      <c r="AO10" s="31">
        <v>116.943</v>
      </c>
      <c r="AP10" s="31">
        <v>2173.0250000000001</v>
      </c>
      <c r="AQ10" s="31">
        <v>180.178</v>
      </c>
      <c r="AR10" s="31">
        <v>123.43600000000001</v>
      </c>
      <c r="AT10" s="31">
        <v>3578.5349999999999</v>
      </c>
      <c r="AU10" s="31">
        <v>328.88499999999999</v>
      </c>
      <c r="AV10" s="31">
        <v>337.726</v>
      </c>
      <c r="AW10" s="31">
        <v>113.039</v>
      </c>
      <c r="AX10" s="31">
        <v>263.80900000000003</v>
      </c>
      <c r="AY10" s="31">
        <v>245.21199999999999</v>
      </c>
      <c r="AZ10" s="31">
        <v>346.34399999999999</v>
      </c>
      <c r="BA10" s="31">
        <v>227.59899999999999</v>
      </c>
      <c r="BB10" s="31">
        <v>227.84299999999999</v>
      </c>
      <c r="BC10" s="31">
        <v>218.08600000000001</v>
      </c>
      <c r="BD10" s="31">
        <v>208.32900000000001</v>
      </c>
      <c r="BE10" s="31">
        <v>208.572</v>
      </c>
      <c r="BF10" s="31">
        <v>208.815</v>
      </c>
      <c r="BH10" s="31">
        <f t="shared" si="0"/>
        <v>3532.5709999999999</v>
      </c>
      <c r="BI10" s="108">
        <v>410.28800000000001</v>
      </c>
      <c r="BJ10" s="108">
        <v>276.92500000000001</v>
      </c>
      <c r="BK10" s="108">
        <v>224.21199999999999</v>
      </c>
      <c r="BL10" s="108">
        <v>250.79400000000001</v>
      </c>
      <c r="BM10" s="108">
        <v>180.483</v>
      </c>
      <c r="BN10" s="108">
        <v>308.78699999999998</v>
      </c>
      <c r="BO10" s="108">
        <v>357.524</v>
      </c>
      <c r="BP10" s="108">
        <v>321.04700000000003</v>
      </c>
      <c r="BQ10" s="108">
        <v>292.47000000000003</v>
      </c>
      <c r="BR10" s="108">
        <v>283.42099999999999</v>
      </c>
      <c r="BS10" s="108">
        <v>204.298</v>
      </c>
      <c r="BT10" s="108">
        <v>422.322</v>
      </c>
      <c r="BV10" s="31">
        <f t="shared" si="2"/>
        <v>3336.6233299999999</v>
      </c>
      <c r="BW10" s="108">
        <v>243.17162999999999</v>
      </c>
      <c r="BX10" s="108">
        <v>182.6551</v>
      </c>
      <c r="BY10" s="108">
        <v>151.66021000000003</v>
      </c>
      <c r="BZ10" s="108">
        <v>45.752669999999995</v>
      </c>
      <c r="CA10" s="108">
        <v>196.35031000000001</v>
      </c>
      <c r="CB10" s="108">
        <v>239.58979000000002</v>
      </c>
      <c r="CC10" s="108">
        <v>531.42705000000001</v>
      </c>
      <c r="CD10" s="108">
        <v>886.80506000000003</v>
      </c>
      <c r="CE10" s="108">
        <v>-45.687209999999986</v>
      </c>
      <c r="CF10" s="108">
        <v>126.07632000000001</v>
      </c>
      <c r="CG10" s="108">
        <v>193.88130999999998</v>
      </c>
      <c r="CH10" s="108">
        <v>584.94108999999992</v>
      </c>
      <c r="CI10" s="166"/>
      <c r="CJ10" s="108">
        <f t="shared" si="4"/>
        <v>8722.6837500000001</v>
      </c>
      <c r="CK10" s="108">
        <v>134.30541999999997</v>
      </c>
      <c r="CL10" s="108">
        <v>-42.784020000000005</v>
      </c>
      <c r="CM10" s="108">
        <v>112.66124000000003</v>
      </c>
      <c r="CN10" s="108">
        <v>272.63463000000002</v>
      </c>
      <c r="CO10" s="108">
        <v>176.08581000000001</v>
      </c>
      <c r="CP10" s="108">
        <v>368.03396000000009</v>
      </c>
      <c r="CQ10" s="108">
        <v>369.29174</v>
      </c>
      <c r="CR10" s="108">
        <v>2727.0873200000001</v>
      </c>
      <c r="CS10" s="108">
        <v>544.62943000000007</v>
      </c>
      <c r="CT10" s="108">
        <v>423.91300000000001</v>
      </c>
      <c r="CU10" s="108">
        <v>2470.3039799999997</v>
      </c>
      <c r="CV10" s="108">
        <v>1166.52124</v>
      </c>
      <c r="CW10" s="166"/>
      <c r="CX10" s="108">
        <f t="shared" si="6"/>
        <v>16539.45937</v>
      </c>
      <c r="CY10" s="108">
        <v>881.67729999999995</v>
      </c>
      <c r="CZ10" s="108">
        <v>922.07055999999989</v>
      </c>
      <c r="DA10" s="108">
        <v>1237.8931900000002</v>
      </c>
      <c r="DB10" s="108">
        <v>737.01741000000004</v>
      </c>
      <c r="DC10" s="108">
        <v>569.35086999999999</v>
      </c>
      <c r="DD10" s="108">
        <v>1063.3443299999999</v>
      </c>
      <c r="DE10" s="108">
        <v>1079.1223</v>
      </c>
      <c r="DF10" s="108">
        <v>1208.8734299999999</v>
      </c>
      <c r="DG10" s="108">
        <v>2760.8529700000004</v>
      </c>
      <c r="DH10" s="108">
        <v>3688.1136899999997</v>
      </c>
      <c r="DI10" s="108">
        <v>225.37606</v>
      </c>
      <c r="DJ10" s="108">
        <v>2165.7672599999996</v>
      </c>
      <c r="DK10" s="166"/>
      <c r="DL10" s="31">
        <f t="shared" si="8"/>
        <v>16461.617639999997</v>
      </c>
      <c r="DM10" s="58">
        <v>1700.2536</v>
      </c>
      <c r="DN10" s="58">
        <v>1046.5946899999999</v>
      </c>
      <c r="DO10" s="58">
        <v>1183.6153300000001</v>
      </c>
      <c r="DP10" s="58">
        <v>836.59232999999995</v>
      </c>
      <c r="DQ10" s="58">
        <v>939.0628200000001</v>
      </c>
      <c r="DR10" s="58">
        <v>4283.6578299999992</v>
      </c>
      <c r="DS10" s="58">
        <v>973.97748999999988</v>
      </c>
      <c r="DT10" s="58">
        <v>1194.25882</v>
      </c>
      <c r="DU10" s="58">
        <v>917.16516000000001</v>
      </c>
      <c r="DV10" s="58">
        <v>1868.5235799999998</v>
      </c>
      <c r="DW10" s="58">
        <v>426.06556</v>
      </c>
      <c r="DX10" s="58">
        <v>1091.8504300000002</v>
      </c>
      <c r="DY10" s="195"/>
      <c r="DZ10" s="166"/>
      <c r="EA10" s="31">
        <f t="shared" si="10"/>
        <v>24027.066990000003</v>
      </c>
      <c r="EB10" s="58">
        <v>999.42970999999989</v>
      </c>
      <c r="EC10" s="58">
        <v>952.85211000000004</v>
      </c>
      <c r="ED10" s="58">
        <v>908.61473000000001</v>
      </c>
      <c r="EE10" s="58">
        <v>866.60056000000009</v>
      </c>
      <c r="EF10" s="58">
        <v>465.53820000000002</v>
      </c>
      <c r="EG10" s="58">
        <v>16073.0129</v>
      </c>
      <c r="EH10" s="58">
        <v>750.90707999999995</v>
      </c>
      <c r="EI10" s="58">
        <v>716.8236599999999</v>
      </c>
      <c r="EJ10" s="58">
        <v>684.45573999999999</v>
      </c>
      <c r="EK10" s="58">
        <v>653.71755000000007</v>
      </c>
      <c r="EL10" s="58">
        <v>359.77706999999998</v>
      </c>
      <c r="EM10" s="58">
        <v>595.33767999999998</v>
      </c>
      <c r="EN10" s="195" t="s">
        <v>497</v>
      </c>
    </row>
    <row r="11" spans="1:144" collapsed="1" x14ac:dyDescent="0.35">
      <c r="B11" s="32" t="s">
        <v>291</v>
      </c>
      <c r="D11" s="33">
        <v>0</v>
      </c>
      <c r="E11" s="33">
        <v>0</v>
      </c>
      <c r="F11" s="33">
        <v>0</v>
      </c>
      <c r="G11" s="33">
        <v>0</v>
      </c>
      <c r="H11" s="33">
        <v>0</v>
      </c>
      <c r="I11" s="33">
        <v>0</v>
      </c>
      <c r="J11" s="33">
        <v>0</v>
      </c>
      <c r="K11" s="33">
        <v>0</v>
      </c>
      <c r="L11" s="33">
        <v>0</v>
      </c>
      <c r="M11" s="33">
        <v>0</v>
      </c>
      <c r="N11" s="33">
        <v>0</v>
      </c>
      <c r="O11" s="33">
        <v>0</v>
      </c>
      <c r="P11" s="33">
        <v>0</v>
      </c>
      <c r="R11" s="33">
        <v>0</v>
      </c>
      <c r="S11" s="33">
        <v>0</v>
      </c>
      <c r="T11" s="33">
        <v>0</v>
      </c>
      <c r="U11" s="33">
        <v>0</v>
      </c>
      <c r="V11" s="33">
        <v>0</v>
      </c>
      <c r="W11" s="33">
        <v>0</v>
      </c>
      <c r="X11" s="33">
        <v>0</v>
      </c>
      <c r="Y11" s="33">
        <v>0</v>
      </c>
      <c r="Z11" s="33">
        <v>0</v>
      </c>
      <c r="AA11" s="33">
        <v>0</v>
      </c>
      <c r="AB11" s="33">
        <v>0</v>
      </c>
      <c r="AC11" s="33">
        <v>0</v>
      </c>
      <c r="AD11" s="33">
        <v>0</v>
      </c>
      <c r="AF11" s="33">
        <v>0</v>
      </c>
      <c r="AG11" s="33">
        <v>0</v>
      </c>
      <c r="AH11" s="33">
        <v>0</v>
      </c>
      <c r="AI11" s="33">
        <v>0</v>
      </c>
      <c r="AJ11" s="33">
        <v>0</v>
      </c>
      <c r="AK11" s="33">
        <v>0</v>
      </c>
      <c r="AL11" s="33">
        <v>0</v>
      </c>
      <c r="AM11" s="33">
        <v>0</v>
      </c>
      <c r="AN11" s="33">
        <v>0</v>
      </c>
      <c r="AO11" s="33">
        <v>0</v>
      </c>
      <c r="AP11" s="33">
        <v>0</v>
      </c>
      <c r="AQ11" s="33">
        <v>0</v>
      </c>
      <c r="AR11" s="33">
        <v>0</v>
      </c>
      <c r="AT11" s="33">
        <v>0</v>
      </c>
      <c r="AU11" s="33">
        <v>0</v>
      </c>
      <c r="AV11" s="33">
        <v>0</v>
      </c>
      <c r="AW11" s="33">
        <v>0</v>
      </c>
      <c r="AX11" s="33">
        <v>0</v>
      </c>
      <c r="AY11" s="33">
        <v>0</v>
      </c>
      <c r="AZ11" s="33">
        <v>0</v>
      </c>
      <c r="BA11" s="33">
        <v>0</v>
      </c>
      <c r="BB11" s="33">
        <v>0</v>
      </c>
      <c r="BC11" s="33">
        <v>0</v>
      </c>
      <c r="BD11" s="33">
        <v>0</v>
      </c>
      <c r="BE11" s="33">
        <v>0</v>
      </c>
      <c r="BF11" s="33">
        <v>0</v>
      </c>
      <c r="BH11" s="33">
        <f t="shared" si="0"/>
        <v>0</v>
      </c>
      <c r="BI11" s="110">
        <f t="shared" ref="BI11:BT11" si="28">BI12+BI15+BI19</f>
        <v>0</v>
      </c>
      <c r="BJ11" s="110">
        <f t="shared" si="28"/>
        <v>0</v>
      </c>
      <c r="BK11" s="110"/>
      <c r="BL11" s="110">
        <f t="shared" si="28"/>
        <v>0</v>
      </c>
      <c r="BM11" s="110">
        <f t="shared" si="28"/>
        <v>0</v>
      </c>
      <c r="BN11" s="110">
        <f t="shared" si="28"/>
        <v>0</v>
      </c>
      <c r="BO11" s="110">
        <f t="shared" si="28"/>
        <v>0</v>
      </c>
      <c r="BP11" s="110"/>
      <c r="BQ11" s="110">
        <f t="shared" si="28"/>
        <v>0</v>
      </c>
      <c r="BR11" s="110">
        <f t="shared" si="28"/>
        <v>0</v>
      </c>
      <c r="BS11" s="110">
        <f t="shared" si="28"/>
        <v>0</v>
      </c>
      <c r="BT11" s="110">
        <f t="shared" si="28"/>
        <v>0</v>
      </c>
      <c r="BV11" s="33">
        <f t="shared" si="2"/>
        <v>0</v>
      </c>
      <c r="BW11" s="33">
        <f t="shared" ref="BW11:CH11" si="29">BW12+BW15+BW19</f>
        <v>0</v>
      </c>
      <c r="BX11" s="33">
        <f t="shared" si="29"/>
        <v>0</v>
      </c>
      <c r="BY11" s="33">
        <f t="shared" si="29"/>
        <v>0</v>
      </c>
      <c r="BZ11" s="33">
        <f t="shared" si="29"/>
        <v>0</v>
      </c>
      <c r="CA11" s="33">
        <f t="shared" si="29"/>
        <v>0</v>
      </c>
      <c r="CB11" s="33">
        <f t="shared" si="29"/>
        <v>0</v>
      </c>
      <c r="CC11" s="33">
        <f t="shared" si="29"/>
        <v>0</v>
      </c>
      <c r="CD11" s="33">
        <f t="shared" si="29"/>
        <v>0</v>
      </c>
      <c r="CE11" s="33">
        <f t="shared" si="29"/>
        <v>0</v>
      </c>
      <c r="CF11" s="33">
        <f t="shared" si="29"/>
        <v>0</v>
      </c>
      <c r="CG11" s="33">
        <f t="shared" si="29"/>
        <v>0</v>
      </c>
      <c r="CH11" s="33">
        <f t="shared" si="29"/>
        <v>0</v>
      </c>
      <c r="CJ11" s="33">
        <f t="shared" si="4"/>
        <v>0</v>
      </c>
      <c r="CK11" s="33">
        <f t="shared" ref="CK11:CV11" si="30">CK12+CK15+CK19</f>
        <v>0</v>
      </c>
      <c r="CL11" s="33">
        <f t="shared" si="30"/>
        <v>0</v>
      </c>
      <c r="CM11" s="33">
        <f t="shared" si="30"/>
        <v>0</v>
      </c>
      <c r="CN11" s="33">
        <f t="shared" si="30"/>
        <v>0</v>
      </c>
      <c r="CO11" s="33">
        <f t="shared" si="30"/>
        <v>0</v>
      </c>
      <c r="CP11" s="33">
        <f t="shared" si="30"/>
        <v>0</v>
      </c>
      <c r="CQ11" s="33">
        <f t="shared" si="30"/>
        <v>0</v>
      </c>
      <c r="CR11" s="33">
        <f t="shared" si="30"/>
        <v>0</v>
      </c>
      <c r="CS11" s="33">
        <f t="shared" si="30"/>
        <v>0</v>
      </c>
      <c r="CT11" s="33">
        <f t="shared" si="30"/>
        <v>0</v>
      </c>
      <c r="CU11" s="33">
        <f t="shared" si="30"/>
        <v>0</v>
      </c>
      <c r="CV11" s="33">
        <f t="shared" si="30"/>
        <v>0</v>
      </c>
      <c r="CX11" s="33">
        <f t="shared" si="6"/>
        <v>0</v>
      </c>
      <c r="CY11" s="33">
        <f t="shared" ref="CY11:DJ11" si="31">CY12+CY15+CY19</f>
        <v>0</v>
      </c>
      <c r="CZ11" s="33">
        <f t="shared" si="31"/>
        <v>0</v>
      </c>
      <c r="DA11" s="33">
        <f t="shared" si="31"/>
        <v>0</v>
      </c>
      <c r="DB11" s="33">
        <f t="shared" si="31"/>
        <v>0</v>
      </c>
      <c r="DC11" s="33">
        <f t="shared" si="31"/>
        <v>0</v>
      </c>
      <c r="DD11" s="33">
        <f t="shared" si="31"/>
        <v>0</v>
      </c>
      <c r="DE11" s="33">
        <f t="shared" si="31"/>
        <v>0</v>
      </c>
      <c r="DF11" s="33">
        <f t="shared" si="31"/>
        <v>0</v>
      </c>
      <c r="DG11" s="33">
        <f t="shared" si="31"/>
        <v>0</v>
      </c>
      <c r="DH11" s="33">
        <f t="shared" si="31"/>
        <v>0</v>
      </c>
      <c r="DI11" s="33">
        <f t="shared" si="31"/>
        <v>0</v>
      </c>
      <c r="DJ11" s="33">
        <f t="shared" si="31"/>
        <v>0</v>
      </c>
      <c r="DL11" s="33">
        <f t="shared" si="8"/>
        <v>0</v>
      </c>
      <c r="DM11" s="33">
        <f t="shared" ref="DM11:DX11" si="32">DM12+DM15+DM19</f>
        <v>0</v>
      </c>
      <c r="DN11" s="33">
        <f t="shared" si="32"/>
        <v>0</v>
      </c>
      <c r="DO11" s="33">
        <f t="shared" si="32"/>
        <v>0</v>
      </c>
      <c r="DP11" s="33">
        <f t="shared" si="32"/>
        <v>0</v>
      </c>
      <c r="DQ11" s="33">
        <f t="shared" si="32"/>
        <v>0</v>
      </c>
      <c r="DR11" s="33">
        <f t="shared" si="32"/>
        <v>0</v>
      </c>
      <c r="DS11" s="33">
        <f t="shared" si="32"/>
        <v>0</v>
      </c>
      <c r="DT11" s="33">
        <f t="shared" si="32"/>
        <v>0</v>
      </c>
      <c r="DU11" s="33">
        <f t="shared" si="32"/>
        <v>0</v>
      </c>
      <c r="DV11" s="33">
        <f t="shared" si="32"/>
        <v>0</v>
      </c>
      <c r="DW11" s="33">
        <f t="shared" si="32"/>
        <v>0</v>
      </c>
      <c r="DX11" s="33">
        <f t="shared" si="32"/>
        <v>0</v>
      </c>
      <c r="DY11" s="195"/>
      <c r="EA11" s="33">
        <f t="shared" si="10"/>
        <v>0</v>
      </c>
      <c r="EB11" s="33">
        <f t="shared" ref="EB11:EM11" si="33">EB12+EB15+EB19</f>
        <v>0</v>
      </c>
      <c r="EC11" s="33">
        <f t="shared" si="33"/>
        <v>0</v>
      </c>
      <c r="ED11" s="33">
        <f t="shared" si="33"/>
        <v>0</v>
      </c>
      <c r="EE11" s="33">
        <f t="shared" si="33"/>
        <v>0</v>
      </c>
      <c r="EF11" s="33">
        <f t="shared" si="33"/>
        <v>0</v>
      </c>
      <c r="EG11" s="33">
        <f t="shared" si="33"/>
        <v>0</v>
      </c>
      <c r="EH11" s="33">
        <f t="shared" si="33"/>
        <v>0</v>
      </c>
      <c r="EI11" s="33">
        <f t="shared" si="33"/>
        <v>0</v>
      </c>
      <c r="EJ11" s="33">
        <f t="shared" si="33"/>
        <v>0</v>
      </c>
      <c r="EK11" s="33">
        <f t="shared" si="33"/>
        <v>0</v>
      </c>
      <c r="EL11" s="33">
        <f t="shared" si="33"/>
        <v>0</v>
      </c>
      <c r="EM11" s="33">
        <f t="shared" si="33"/>
        <v>0</v>
      </c>
      <c r="EN11" s="195"/>
    </row>
    <row r="12" spans="1:144" hidden="1" outlineLevel="1" x14ac:dyDescent="0.35">
      <c r="B12" s="34" t="s">
        <v>138</v>
      </c>
      <c r="C12" s="35"/>
      <c r="D12" s="33">
        <v>0</v>
      </c>
      <c r="E12" s="33">
        <v>0</v>
      </c>
      <c r="F12" s="33">
        <v>0</v>
      </c>
      <c r="G12" s="33">
        <v>0</v>
      </c>
      <c r="H12" s="33">
        <v>0</v>
      </c>
      <c r="I12" s="33">
        <v>0</v>
      </c>
      <c r="J12" s="33">
        <v>0</v>
      </c>
      <c r="K12" s="33">
        <v>0</v>
      </c>
      <c r="L12" s="33">
        <v>0</v>
      </c>
      <c r="M12" s="33">
        <v>0</v>
      </c>
      <c r="N12" s="33">
        <v>0</v>
      </c>
      <c r="O12" s="33">
        <v>0</v>
      </c>
      <c r="P12" s="33">
        <v>0</v>
      </c>
      <c r="R12" s="33">
        <v>0</v>
      </c>
      <c r="S12" s="33">
        <v>0</v>
      </c>
      <c r="T12" s="33">
        <v>0</v>
      </c>
      <c r="U12" s="33">
        <v>0</v>
      </c>
      <c r="V12" s="33">
        <v>0</v>
      </c>
      <c r="W12" s="33">
        <v>0</v>
      </c>
      <c r="X12" s="33">
        <v>0</v>
      </c>
      <c r="Y12" s="33">
        <v>0</v>
      </c>
      <c r="Z12" s="33">
        <v>0</v>
      </c>
      <c r="AA12" s="33">
        <v>0</v>
      </c>
      <c r="AB12" s="33">
        <v>0</v>
      </c>
      <c r="AC12" s="33">
        <v>0</v>
      </c>
      <c r="AD12" s="33">
        <v>0</v>
      </c>
      <c r="AF12" s="33">
        <v>0</v>
      </c>
      <c r="AG12" s="33">
        <v>0</v>
      </c>
      <c r="AH12" s="33">
        <v>0</v>
      </c>
      <c r="AI12" s="33">
        <v>0</v>
      </c>
      <c r="AJ12" s="33">
        <v>0</v>
      </c>
      <c r="AK12" s="33">
        <v>0</v>
      </c>
      <c r="AL12" s="33">
        <v>0</v>
      </c>
      <c r="AM12" s="33">
        <v>0</v>
      </c>
      <c r="AN12" s="33">
        <v>0</v>
      </c>
      <c r="AO12" s="33">
        <v>0</v>
      </c>
      <c r="AP12" s="33">
        <v>0</v>
      </c>
      <c r="AQ12" s="33">
        <v>0</v>
      </c>
      <c r="AR12" s="33">
        <v>0</v>
      </c>
      <c r="AT12" s="33">
        <v>0</v>
      </c>
      <c r="AU12" s="33">
        <v>0</v>
      </c>
      <c r="AV12" s="33">
        <v>0</v>
      </c>
      <c r="AW12" s="33">
        <v>0</v>
      </c>
      <c r="AX12" s="33">
        <v>0</v>
      </c>
      <c r="AY12" s="33">
        <v>0</v>
      </c>
      <c r="AZ12" s="33">
        <v>0</v>
      </c>
      <c r="BA12" s="33">
        <v>0</v>
      </c>
      <c r="BB12" s="33">
        <v>0</v>
      </c>
      <c r="BC12" s="33">
        <v>0</v>
      </c>
      <c r="BD12" s="33">
        <v>0</v>
      </c>
      <c r="BE12" s="33">
        <v>0</v>
      </c>
      <c r="BF12" s="33">
        <v>0</v>
      </c>
      <c r="BH12" s="33">
        <f t="shared" si="0"/>
        <v>0</v>
      </c>
      <c r="BI12" s="110">
        <f t="shared" ref="BI12:BT12" si="34">SUM(BI13:BI14)</f>
        <v>0</v>
      </c>
      <c r="BJ12" s="110">
        <f t="shared" si="34"/>
        <v>0</v>
      </c>
      <c r="BK12" s="110">
        <f t="shared" si="34"/>
        <v>0</v>
      </c>
      <c r="BL12" s="110">
        <f t="shared" si="34"/>
        <v>0</v>
      </c>
      <c r="BM12" s="110">
        <f t="shared" si="34"/>
        <v>0</v>
      </c>
      <c r="BN12" s="110">
        <f t="shared" si="34"/>
        <v>0</v>
      </c>
      <c r="BO12" s="110">
        <f t="shared" si="34"/>
        <v>0</v>
      </c>
      <c r="BP12" s="110">
        <f t="shared" si="34"/>
        <v>0</v>
      </c>
      <c r="BQ12" s="110">
        <f t="shared" si="34"/>
        <v>0</v>
      </c>
      <c r="BR12" s="110">
        <f t="shared" si="34"/>
        <v>0</v>
      </c>
      <c r="BS12" s="110">
        <f t="shared" si="34"/>
        <v>0</v>
      </c>
      <c r="BT12" s="110">
        <f t="shared" si="34"/>
        <v>0</v>
      </c>
      <c r="BV12" s="33">
        <f t="shared" si="2"/>
        <v>0</v>
      </c>
      <c r="BW12" s="33">
        <f t="shared" ref="BW12:CH12" si="35">SUM(BW13:BW14)</f>
        <v>0</v>
      </c>
      <c r="BX12" s="33">
        <f t="shared" si="35"/>
        <v>0</v>
      </c>
      <c r="BY12" s="33">
        <f t="shared" si="35"/>
        <v>0</v>
      </c>
      <c r="BZ12" s="33">
        <f t="shared" si="35"/>
        <v>0</v>
      </c>
      <c r="CA12" s="33">
        <f t="shared" si="35"/>
        <v>0</v>
      </c>
      <c r="CB12" s="33">
        <f t="shared" si="35"/>
        <v>0</v>
      </c>
      <c r="CC12" s="33">
        <f t="shared" si="35"/>
        <v>0</v>
      </c>
      <c r="CD12" s="33">
        <f t="shared" si="35"/>
        <v>0</v>
      </c>
      <c r="CE12" s="33">
        <f t="shared" si="35"/>
        <v>0</v>
      </c>
      <c r="CF12" s="33">
        <f t="shared" si="35"/>
        <v>0</v>
      </c>
      <c r="CG12" s="33">
        <f t="shared" si="35"/>
        <v>0</v>
      </c>
      <c r="CH12" s="33">
        <f t="shared" si="35"/>
        <v>0</v>
      </c>
      <c r="CJ12" s="33">
        <f t="shared" si="4"/>
        <v>0</v>
      </c>
      <c r="CK12" s="33">
        <f t="shared" ref="CK12:CV12" si="36">SUM(CK13:CK14)</f>
        <v>0</v>
      </c>
      <c r="CL12" s="33">
        <f t="shared" si="36"/>
        <v>0</v>
      </c>
      <c r="CM12" s="33">
        <f t="shared" si="36"/>
        <v>0</v>
      </c>
      <c r="CN12" s="33">
        <f t="shared" si="36"/>
        <v>0</v>
      </c>
      <c r="CO12" s="33">
        <f t="shared" si="36"/>
        <v>0</v>
      </c>
      <c r="CP12" s="33">
        <f t="shared" si="36"/>
        <v>0</v>
      </c>
      <c r="CQ12" s="33">
        <f t="shared" si="36"/>
        <v>0</v>
      </c>
      <c r="CR12" s="33">
        <f t="shared" si="36"/>
        <v>0</v>
      </c>
      <c r="CS12" s="33">
        <f t="shared" si="36"/>
        <v>0</v>
      </c>
      <c r="CT12" s="33">
        <f t="shared" si="36"/>
        <v>0</v>
      </c>
      <c r="CU12" s="33">
        <f t="shared" si="36"/>
        <v>0</v>
      </c>
      <c r="CV12" s="33">
        <f t="shared" si="36"/>
        <v>0</v>
      </c>
      <c r="CX12" s="33">
        <f t="shared" si="6"/>
        <v>0</v>
      </c>
      <c r="CY12" s="33">
        <f t="shared" ref="CY12:DJ12" si="37">SUM(CY13:CY14)</f>
        <v>0</v>
      </c>
      <c r="CZ12" s="33">
        <f t="shared" si="37"/>
        <v>0</v>
      </c>
      <c r="DA12" s="33">
        <f t="shared" si="37"/>
        <v>0</v>
      </c>
      <c r="DB12" s="33">
        <f t="shared" si="37"/>
        <v>0</v>
      </c>
      <c r="DC12" s="33">
        <f t="shared" si="37"/>
        <v>0</v>
      </c>
      <c r="DD12" s="33">
        <f t="shared" si="37"/>
        <v>0</v>
      </c>
      <c r="DE12" s="33">
        <f t="shared" si="37"/>
        <v>0</v>
      </c>
      <c r="DF12" s="33">
        <f t="shared" si="37"/>
        <v>0</v>
      </c>
      <c r="DG12" s="33">
        <f t="shared" si="37"/>
        <v>0</v>
      </c>
      <c r="DH12" s="33">
        <f t="shared" si="37"/>
        <v>0</v>
      </c>
      <c r="DI12" s="33">
        <f t="shared" si="37"/>
        <v>0</v>
      </c>
      <c r="DJ12" s="33">
        <f t="shared" si="37"/>
        <v>0</v>
      </c>
      <c r="DL12" s="33">
        <f t="shared" si="8"/>
        <v>0</v>
      </c>
      <c r="DM12" s="33">
        <f t="shared" ref="DM12:DX12" si="38">SUM(DM13:DM14)</f>
        <v>0</v>
      </c>
      <c r="DN12" s="33">
        <f t="shared" si="38"/>
        <v>0</v>
      </c>
      <c r="DO12" s="33">
        <f t="shared" si="38"/>
        <v>0</v>
      </c>
      <c r="DP12" s="33">
        <f t="shared" si="38"/>
        <v>0</v>
      </c>
      <c r="DQ12" s="33">
        <f t="shared" si="38"/>
        <v>0</v>
      </c>
      <c r="DR12" s="33">
        <f t="shared" si="38"/>
        <v>0</v>
      </c>
      <c r="DS12" s="33">
        <f t="shared" si="38"/>
        <v>0</v>
      </c>
      <c r="DT12" s="33">
        <f t="shared" si="38"/>
        <v>0</v>
      </c>
      <c r="DU12" s="33">
        <f t="shared" si="38"/>
        <v>0</v>
      </c>
      <c r="DV12" s="33">
        <f t="shared" si="38"/>
        <v>0</v>
      </c>
      <c r="DW12" s="33">
        <f t="shared" si="38"/>
        <v>0</v>
      </c>
      <c r="DX12" s="33">
        <f t="shared" si="38"/>
        <v>0</v>
      </c>
      <c r="DY12" s="195"/>
      <c r="EA12" s="33">
        <f t="shared" si="10"/>
        <v>0</v>
      </c>
      <c r="EB12" s="33">
        <f t="shared" ref="EB12:EM12" si="39">SUM(EB13:EB14)</f>
        <v>0</v>
      </c>
      <c r="EC12" s="33">
        <f t="shared" si="39"/>
        <v>0</v>
      </c>
      <c r="ED12" s="33">
        <f t="shared" si="39"/>
        <v>0</v>
      </c>
      <c r="EE12" s="33">
        <f t="shared" si="39"/>
        <v>0</v>
      </c>
      <c r="EF12" s="33">
        <f t="shared" si="39"/>
        <v>0</v>
      </c>
      <c r="EG12" s="33">
        <f t="shared" si="39"/>
        <v>0</v>
      </c>
      <c r="EH12" s="33">
        <f t="shared" si="39"/>
        <v>0</v>
      </c>
      <c r="EI12" s="33">
        <f t="shared" si="39"/>
        <v>0</v>
      </c>
      <c r="EJ12" s="33">
        <f t="shared" si="39"/>
        <v>0</v>
      </c>
      <c r="EK12" s="33">
        <f t="shared" si="39"/>
        <v>0</v>
      </c>
      <c r="EL12" s="33">
        <f t="shared" si="39"/>
        <v>0</v>
      </c>
      <c r="EM12" s="33">
        <f t="shared" si="39"/>
        <v>0</v>
      </c>
      <c r="EN12" s="195"/>
    </row>
    <row r="13" spans="1:144" hidden="1" outlineLevel="2" x14ac:dyDescent="0.35">
      <c r="B13" s="29" t="s">
        <v>294</v>
      </c>
      <c r="C13" s="30"/>
      <c r="D13" s="33">
        <v>0</v>
      </c>
      <c r="E13" s="31">
        <v>0</v>
      </c>
      <c r="F13" s="31">
        <v>-40308</v>
      </c>
      <c r="G13" s="31">
        <v>0</v>
      </c>
      <c r="H13" s="31">
        <v>0</v>
      </c>
      <c r="I13" s="31">
        <v>0</v>
      </c>
      <c r="J13" s="31">
        <v>0</v>
      </c>
      <c r="K13" s="31">
        <v>0</v>
      </c>
      <c r="L13" s="31">
        <v>0</v>
      </c>
      <c r="M13" s="31">
        <v>0</v>
      </c>
      <c r="N13" s="31">
        <v>0</v>
      </c>
      <c r="O13" s="31">
        <v>0</v>
      </c>
      <c r="P13" s="31">
        <v>0</v>
      </c>
      <c r="R13" s="33">
        <v>0</v>
      </c>
      <c r="S13" s="31">
        <v>0</v>
      </c>
      <c r="T13" s="31">
        <v>0</v>
      </c>
      <c r="U13" s="31">
        <v>0</v>
      </c>
      <c r="V13" s="31">
        <v>0</v>
      </c>
      <c r="W13" s="31">
        <v>0</v>
      </c>
      <c r="X13" s="31">
        <v>0</v>
      </c>
      <c r="Y13" s="31">
        <v>0</v>
      </c>
      <c r="Z13" s="31">
        <v>0</v>
      </c>
      <c r="AA13" s="31">
        <v>0</v>
      </c>
      <c r="AB13" s="31">
        <v>0</v>
      </c>
      <c r="AC13" s="31">
        <v>0</v>
      </c>
      <c r="AD13" s="31">
        <v>0</v>
      </c>
      <c r="AF13" s="33">
        <v>0</v>
      </c>
      <c r="AG13" s="31">
        <v>0</v>
      </c>
      <c r="AH13" s="31">
        <v>0</v>
      </c>
      <c r="AI13" s="31">
        <v>0</v>
      </c>
      <c r="AJ13" s="31">
        <v>0</v>
      </c>
      <c r="AK13" s="31">
        <v>0</v>
      </c>
      <c r="AL13" s="31">
        <v>0</v>
      </c>
      <c r="AM13" s="31">
        <v>0</v>
      </c>
      <c r="AN13" s="31">
        <v>0</v>
      </c>
      <c r="AO13" s="31">
        <v>0</v>
      </c>
      <c r="AP13" s="31">
        <v>0</v>
      </c>
      <c r="AQ13" s="31">
        <v>0</v>
      </c>
      <c r="AR13" s="31">
        <v>0</v>
      </c>
      <c r="AT13" s="33">
        <v>0</v>
      </c>
      <c r="AU13" s="31">
        <v>0</v>
      </c>
      <c r="AV13" s="31">
        <v>0</v>
      </c>
      <c r="AW13" s="31">
        <v>0</v>
      </c>
      <c r="AX13" s="31">
        <v>0</v>
      </c>
      <c r="AY13" s="31">
        <v>0</v>
      </c>
      <c r="AZ13" s="31">
        <v>0</v>
      </c>
      <c r="BA13" s="31">
        <v>0</v>
      </c>
      <c r="BB13" s="31">
        <v>0</v>
      </c>
      <c r="BC13" s="31">
        <v>0</v>
      </c>
      <c r="BD13" s="31">
        <v>0</v>
      </c>
      <c r="BE13" s="31">
        <v>0</v>
      </c>
      <c r="BF13" s="31">
        <v>0</v>
      </c>
      <c r="BH13" s="33">
        <f t="shared" si="0"/>
        <v>0</v>
      </c>
      <c r="BI13" s="108"/>
      <c r="BJ13" s="108"/>
      <c r="BK13" s="108"/>
      <c r="BL13" s="108"/>
      <c r="BM13" s="108"/>
      <c r="BN13" s="108"/>
      <c r="BO13" s="108"/>
      <c r="BP13" s="108"/>
      <c r="BQ13" s="108"/>
      <c r="BR13" s="108"/>
      <c r="BS13" s="108"/>
      <c r="BT13" s="108"/>
      <c r="BV13" s="33">
        <f t="shared" si="2"/>
        <v>0</v>
      </c>
      <c r="BW13" s="58"/>
      <c r="BX13" s="58"/>
      <c r="BY13" s="58"/>
      <c r="BZ13" s="58"/>
      <c r="CA13" s="58"/>
      <c r="CB13" s="58"/>
      <c r="CC13" s="58"/>
      <c r="CD13" s="58"/>
      <c r="CE13" s="58"/>
      <c r="CF13" s="58"/>
      <c r="CG13" s="58"/>
      <c r="CH13" s="58"/>
      <c r="CJ13" s="33">
        <f t="shared" si="4"/>
        <v>0</v>
      </c>
      <c r="CK13" s="58"/>
      <c r="CL13" s="58"/>
      <c r="CM13" s="58"/>
      <c r="CN13" s="58"/>
      <c r="CO13" s="58"/>
      <c r="CP13" s="58"/>
      <c r="CQ13" s="58"/>
      <c r="CR13" s="58"/>
      <c r="CS13" s="58"/>
      <c r="CT13" s="58"/>
      <c r="CU13" s="58"/>
      <c r="CV13" s="58"/>
      <c r="CX13" s="33">
        <f t="shared" si="6"/>
        <v>0</v>
      </c>
      <c r="CY13" s="58"/>
      <c r="CZ13" s="58"/>
      <c r="DA13" s="58"/>
      <c r="DB13" s="58"/>
      <c r="DC13" s="58"/>
      <c r="DD13" s="58"/>
      <c r="DE13" s="58"/>
      <c r="DF13" s="58"/>
      <c r="DG13" s="58"/>
      <c r="DH13" s="58"/>
      <c r="DI13" s="58"/>
      <c r="DJ13" s="58"/>
      <c r="DL13" s="33">
        <f t="shared" si="8"/>
        <v>0</v>
      </c>
      <c r="DM13" s="58"/>
      <c r="DN13" s="58"/>
      <c r="DO13" s="58"/>
      <c r="DP13" s="58"/>
      <c r="DQ13" s="58"/>
      <c r="DR13" s="58"/>
      <c r="DS13" s="58"/>
      <c r="DT13" s="58"/>
      <c r="DU13" s="58"/>
      <c r="DV13" s="58"/>
      <c r="DW13" s="58"/>
      <c r="DX13" s="58"/>
      <c r="DY13" s="195"/>
      <c r="EA13" s="33">
        <f t="shared" si="10"/>
        <v>0</v>
      </c>
      <c r="EB13" s="58"/>
      <c r="EC13" s="58"/>
      <c r="ED13" s="58"/>
      <c r="EE13" s="58"/>
      <c r="EF13" s="58"/>
      <c r="EG13" s="58"/>
      <c r="EH13" s="58"/>
      <c r="EI13" s="58"/>
      <c r="EJ13" s="58"/>
      <c r="EK13" s="58"/>
      <c r="EL13" s="58"/>
      <c r="EM13" s="58"/>
      <c r="EN13" s="195"/>
    </row>
    <row r="14" spans="1:144" hidden="1" outlineLevel="2" x14ac:dyDescent="0.35">
      <c r="B14" s="29" t="s">
        <v>139</v>
      </c>
      <c r="C14" s="30"/>
      <c r="D14" s="33">
        <v>0</v>
      </c>
      <c r="E14" s="31">
        <v>0</v>
      </c>
      <c r="F14" s="31">
        <v>0</v>
      </c>
      <c r="G14" s="31">
        <v>0</v>
      </c>
      <c r="H14" s="31">
        <v>0</v>
      </c>
      <c r="I14" s="31">
        <v>0</v>
      </c>
      <c r="J14" s="31">
        <v>0</v>
      </c>
      <c r="K14" s="31">
        <v>0</v>
      </c>
      <c r="L14" s="31">
        <v>0</v>
      </c>
      <c r="M14" s="31">
        <v>0</v>
      </c>
      <c r="N14" s="31">
        <v>0</v>
      </c>
      <c r="O14" s="31">
        <v>0</v>
      </c>
      <c r="P14" s="31">
        <v>0</v>
      </c>
      <c r="R14" s="33">
        <v>0</v>
      </c>
      <c r="S14" s="31">
        <v>0</v>
      </c>
      <c r="T14" s="31">
        <v>0</v>
      </c>
      <c r="U14" s="31">
        <v>0</v>
      </c>
      <c r="V14" s="31">
        <v>0</v>
      </c>
      <c r="W14" s="31">
        <v>0</v>
      </c>
      <c r="X14" s="31">
        <v>0</v>
      </c>
      <c r="Y14" s="31">
        <v>0</v>
      </c>
      <c r="Z14" s="31">
        <v>0</v>
      </c>
      <c r="AA14" s="31">
        <v>0</v>
      </c>
      <c r="AB14" s="31">
        <v>0</v>
      </c>
      <c r="AC14" s="31">
        <v>0</v>
      </c>
      <c r="AD14" s="31">
        <v>0</v>
      </c>
      <c r="AF14" s="33">
        <v>0</v>
      </c>
      <c r="AG14" s="31">
        <v>0</v>
      </c>
      <c r="AH14" s="31">
        <v>0</v>
      </c>
      <c r="AI14" s="31">
        <v>0</v>
      </c>
      <c r="AJ14" s="31">
        <v>0</v>
      </c>
      <c r="AK14" s="31">
        <v>0</v>
      </c>
      <c r="AL14" s="31">
        <v>0</v>
      </c>
      <c r="AM14" s="31">
        <v>0</v>
      </c>
      <c r="AN14" s="31">
        <v>0</v>
      </c>
      <c r="AO14" s="31">
        <v>0</v>
      </c>
      <c r="AP14" s="31">
        <v>0</v>
      </c>
      <c r="AQ14" s="31">
        <v>0</v>
      </c>
      <c r="AR14" s="31">
        <v>0</v>
      </c>
      <c r="AT14" s="33">
        <v>0</v>
      </c>
      <c r="AU14" s="31">
        <v>0</v>
      </c>
      <c r="AV14" s="31">
        <v>0</v>
      </c>
      <c r="AW14" s="31">
        <v>0</v>
      </c>
      <c r="AX14" s="31">
        <v>0</v>
      </c>
      <c r="AY14" s="31">
        <v>0</v>
      </c>
      <c r="AZ14" s="31">
        <v>0</v>
      </c>
      <c r="BA14" s="31">
        <v>0</v>
      </c>
      <c r="BB14" s="31">
        <v>0</v>
      </c>
      <c r="BC14" s="31">
        <v>0</v>
      </c>
      <c r="BD14" s="31">
        <v>0</v>
      </c>
      <c r="BE14" s="31">
        <v>0</v>
      </c>
      <c r="BF14" s="31">
        <v>0</v>
      </c>
      <c r="BH14" s="33">
        <f t="shared" si="0"/>
        <v>0</v>
      </c>
      <c r="BI14" s="58"/>
      <c r="BJ14" s="58"/>
      <c r="BK14" s="58"/>
      <c r="BL14" s="58"/>
      <c r="BM14" s="58"/>
      <c r="BN14" s="58"/>
      <c r="BO14" s="58"/>
      <c r="BP14" s="58"/>
      <c r="BQ14" s="58"/>
      <c r="BR14" s="58"/>
      <c r="BS14" s="58"/>
      <c r="BT14" s="58"/>
      <c r="BV14" s="33">
        <f t="shared" si="2"/>
        <v>0</v>
      </c>
      <c r="BW14" s="58"/>
      <c r="BX14" s="58"/>
      <c r="BY14" s="58"/>
      <c r="BZ14" s="58"/>
      <c r="CA14" s="58"/>
      <c r="CB14" s="58"/>
      <c r="CC14" s="58"/>
      <c r="CD14" s="58"/>
      <c r="CE14" s="58"/>
      <c r="CF14" s="58"/>
      <c r="CG14" s="58"/>
      <c r="CH14" s="58"/>
      <c r="CJ14" s="33">
        <f t="shared" si="4"/>
        <v>0</v>
      </c>
      <c r="CK14" s="58"/>
      <c r="CL14" s="58"/>
      <c r="CM14" s="58"/>
      <c r="CN14" s="58"/>
      <c r="CO14" s="58"/>
      <c r="CP14" s="58"/>
      <c r="CQ14" s="58"/>
      <c r="CR14" s="58"/>
      <c r="CS14" s="58"/>
      <c r="CT14" s="58"/>
      <c r="CU14" s="58"/>
      <c r="CV14" s="58"/>
      <c r="CX14" s="33">
        <f t="shared" si="6"/>
        <v>0</v>
      </c>
      <c r="CY14" s="58"/>
      <c r="CZ14" s="58"/>
      <c r="DA14" s="58"/>
      <c r="DB14" s="58"/>
      <c r="DC14" s="58"/>
      <c r="DD14" s="58"/>
      <c r="DE14" s="58"/>
      <c r="DF14" s="58"/>
      <c r="DG14" s="58"/>
      <c r="DH14" s="58"/>
      <c r="DI14" s="58"/>
      <c r="DJ14" s="58"/>
      <c r="DL14" s="33">
        <f t="shared" si="8"/>
        <v>0</v>
      </c>
      <c r="DM14" s="58"/>
      <c r="DN14" s="58"/>
      <c r="DO14" s="58"/>
      <c r="DP14" s="58"/>
      <c r="DQ14" s="58"/>
      <c r="DR14" s="58"/>
      <c r="DS14" s="58"/>
      <c r="DT14" s="58"/>
      <c r="DU14" s="58"/>
      <c r="DV14" s="58"/>
      <c r="DW14" s="58"/>
      <c r="DX14" s="58"/>
      <c r="DY14" s="195"/>
      <c r="EA14" s="33">
        <f t="shared" si="10"/>
        <v>0</v>
      </c>
      <c r="EB14" s="58"/>
      <c r="EC14" s="58"/>
      <c r="ED14" s="58"/>
      <c r="EE14" s="58"/>
      <c r="EF14" s="58"/>
      <c r="EG14" s="58"/>
      <c r="EH14" s="58"/>
      <c r="EI14" s="58"/>
      <c r="EJ14" s="58"/>
      <c r="EK14" s="58"/>
      <c r="EL14" s="58"/>
      <c r="EM14" s="58"/>
      <c r="EN14" s="195"/>
    </row>
    <row r="15" spans="1:144" hidden="1" outlineLevel="1" collapsed="1" x14ac:dyDescent="0.35">
      <c r="B15" s="34" t="s">
        <v>140</v>
      </c>
      <c r="C15" s="35"/>
      <c r="D15" s="33">
        <v>0</v>
      </c>
      <c r="E15" s="33">
        <v>0</v>
      </c>
      <c r="F15" s="33"/>
      <c r="G15" s="33">
        <v>0</v>
      </c>
      <c r="H15" s="33">
        <v>0</v>
      </c>
      <c r="I15" s="33">
        <v>0</v>
      </c>
      <c r="J15" s="33">
        <v>0</v>
      </c>
      <c r="K15" s="33">
        <v>0</v>
      </c>
      <c r="L15" s="33">
        <v>0</v>
      </c>
      <c r="M15" s="33">
        <v>0</v>
      </c>
      <c r="N15" s="33">
        <v>0</v>
      </c>
      <c r="O15" s="33">
        <v>0</v>
      </c>
      <c r="P15" s="33">
        <v>0</v>
      </c>
      <c r="R15" s="33">
        <v>0</v>
      </c>
      <c r="S15" s="33">
        <v>0</v>
      </c>
      <c r="T15" s="33">
        <v>0</v>
      </c>
      <c r="U15" s="33">
        <v>0</v>
      </c>
      <c r="V15" s="33">
        <v>0</v>
      </c>
      <c r="W15" s="33">
        <v>0</v>
      </c>
      <c r="X15" s="33">
        <v>0</v>
      </c>
      <c r="Y15" s="33">
        <v>0</v>
      </c>
      <c r="Z15" s="33">
        <v>0</v>
      </c>
      <c r="AA15" s="33">
        <v>0</v>
      </c>
      <c r="AB15" s="33">
        <v>0</v>
      </c>
      <c r="AC15" s="33">
        <v>0</v>
      </c>
      <c r="AD15" s="33">
        <v>0</v>
      </c>
      <c r="AF15" s="33">
        <v>0</v>
      </c>
      <c r="AG15" s="33">
        <v>0</v>
      </c>
      <c r="AH15" s="33">
        <v>0</v>
      </c>
      <c r="AI15" s="33">
        <v>0</v>
      </c>
      <c r="AJ15" s="33">
        <v>0</v>
      </c>
      <c r="AK15" s="33">
        <v>0</v>
      </c>
      <c r="AL15" s="33">
        <v>0</v>
      </c>
      <c r="AM15" s="33">
        <v>0</v>
      </c>
      <c r="AN15" s="33">
        <v>0</v>
      </c>
      <c r="AO15" s="33">
        <v>0</v>
      </c>
      <c r="AP15" s="33">
        <v>0</v>
      </c>
      <c r="AQ15" s="33">
        <v>0</v>
      </c>
      <c r="AR15" s="33">
        <v>0</v>
      </c>
      <c r="AT15" s="33">
        <v>0</v>
      </c>
      <c r="AU15" s="33">
        <v>0</v>
      </c>
      <c r="AV15" s="33">
        <v>0</v>
      </c>
      <c r="AW15" s="33">
        <v>0</v>
      </c>
      <c r="AX15" s="33">
        <v>0</v>
      </c>
      <c r="AY15" s="33">
        <v>0</v>
      </c>
      <c r="AZ15" s="33">
        <v>0</v>
      </c>
      <c r="BA15" s="33">
        <v>0</v>
      </c>
      <c r="BB15" s="33">
        <v>0</v>
      </c>
      <c r="BC15" s="33">
        <v>0</v>
      </c>
      <c r="BD15" s="33">
        <v>0</v>
      </c>
      <c r="BE15" s="33">
        <v>0</v>
      </c>
      <c r="BF15" s="33">
        <v>0</v>
      </c>
      <c r="BH15" s="33">
        <f t="shared" si="0"/>
        <v>0</v>
      </c>
      <c r="BI15" s="33">
        <f>SUM(BI16:BI18)</f>
        <v>0</v>
      </c>
      <c r="BJ15" s="33">
        <f t="shared" ref="BJ15:BT15" si="40">SUM(BJ16:BJ18)</f>
        <v>0</v>
      </c>
      <c r="BK15" s="33">
        <f t="shared" si="40"/>
        <v>0</v>
      </c>
      <c r="BL15" s="33">
        <f t="shared" si="40"/>
        <v>0</v>
      </c>
      <c r="BM15" s="33">
        <f t="shared" si="40"/>
        <v>0</v>
      </c>
      <c r="BN15" s="33">
        <f t="shared" si="40"/>
        <v>0</v>
      </c>
      <c r="BO15" s="33">
        <f t="shared" si="40"/>
        <v>0</v>
      </c>
      <c r="BP15" s="33">
        <f t="shared" si="40"/>
        <v>0</v>
      </c>
      <c r="BQ15" s="33">
        <f t="shared" si="40"/>
        <v>0</v>
      </c>
      <c r="BR15" s="33">
        <f t="shared" si="40"/>
        <v>0</v>
      </c>
      <c r="BS15" s="33">
        <f t="shared" si="40"/>
        <v>0</v>
      </c>
      <c r="BT15" s="33">
        <f t="shared" si="40"/>
        <v>0</v>
      </c>
      <c r="BV15" s="33">
        <f t="shared" si="2"/>
        <v>0</v>
      </c>
      <c r="BW15" s="33">
        <f>SUM(BW16:BW18)</f>
        <v>0</v>
      </c>
      <c r="BX15" s="33">
        <f t="shared" ref="BX15" si="41">SUM(BX16:BX18)</f>
        <v>0</v>
      </c>
      <c r="BY15" s="33">
        <f t="shared" ref="BY15" si="42">SUM(BY16:BY18)</f>
        <v>0</v>
      </c>
      <c r="BZ15" s="33">
        <f t="shared" ref="BZ15" si="43">SUM(BZ16:BZ18)</f>
        <v>0</v>
      </c>
      <c r="CA15" s="33">
        <f t="shared" ref="CA15" si="44">SUM(CA16:CA18)</f>
        <v>0</v>
      </c>
      <c r="CB15" s="33">
        <f t="shared" ref="CB15" si="45">SUM(CB16:CB18)</f>
        <v>0</v>
      </c>
      <c r="CC15" s="33">
        <f t="shared" ref="CC15" si="46">SUM(CC16:CC18)</f>
        <v>0</v>
      </c>
      <c r="CD15" s="33">
        <f t="shared" ref="CD15" si="47">SUM(CD16:CD18)</f>
        <v>0</v>
      </c>
      <c r="CE15" s="33">
        <f t="shared" ref="CE15" si="48">SUM(CE16:CE18)</f>
        <v>0</v>
      </c>
      <c r="CF15" s="33">
        <f t="shared" ref="CF15" si="49">SUM(CF16:CF18)</f>
        <v>0</v>
      </c>
      <c r="CG15" s="33">
        <f t="shared" ref="CG15" si="50">SUM(CG16:CG18)</f>
        <v>0</v>
      </c>
      <c r="CH15" s="33">
        <f t="shared" ref="CH15" si="51">SUM(CH16:CH18)</f>
        <v>0</v>
      </c>
      <c r="CJ15" s="33">
        <f t="shared" si="4"/>
        <v>0</v>
      </c>
      <c r="CK15" s="33">
        <f>SUM(CK16:CK18)</f>
        <v>0</v>
      </c>
      <c r="CL15" s="33">
        <f t="shared" ref="CL15:CV15" si="52">SUM(CL16:CL18)</f>
        <v>0</v>
      </c>
      <c r="CM15" s="33">
        <f t="shared" si="52"/>
        <v>0</v>
      </c>
      <c r="CN15" s="33">
        <f t="shared" si="52"/>
        <v>0</v>
      </c>
      <c r="CO15" s="33">
        <f t="shared" si="52"/>
        <v>0</v>
      </c>
      <c r="CP15" s="33">
        <f t="shared" si="52"/>
        <v>0</v>
      </c>
      <c r="CQ15" s="33">
        <f t="shared" si="52"/>
        <v>0</v>
      </c>
      <c r="CR15" s="33">
        <f t="shared" si="52"/>
        <v>0</v>
      </c>
      <c r="CS15" s="33">
        <f t="shared" si="52"/>
        <v>0</v>
      </c>
      <c r="CT15" s="33">
        <f t="shared" si="52"/>
        <v>0</v>
      </c>
      <c r="CU15" s="33">
        <f t="shared" si="52"/>
        <v>0</v>
      </c>
      <c r="CV15" s="33">
        <f t="shared" si="52"/>
        <v>0</v>
      </c>
      <c r="CX15" s="33">
        <f t="shared" si="6"/>
        <v>0</v>
      </c>
      <c r="CY15" s="33">
        <f>SUM(CY16:CY18)</f>
        <v>0</v>
      </c>
      <c r="CZ15" s="33">
        <f t="shared" ref="CZ15:DJ15" si="53">SUM(CZ16:CZ18)</f>
        <v>0</v>
      </c>
      <c r="DA15" s="33">
        <f t="shared" si="53"/>
        <v>0</v>
      </c>
      <c r="DB15" s="33">
        <f t="shared" si="53"/>
        <v>0</v>
      </c>
      <c r="DC15" s="33">
        <f t="shared" si="53"/>
        <v>0</v>
      </c>
      <c r="DD15" s="33">
        <f t="shared" si="53"/>
        <v>0</v>
      </c>
      <c r="DE15" s="33">
        <f t="shared" si="53"/>
        <v>0</v>
      </c>
      <c r="DF15" s="33">
        <f t="shared" si="53"/>
        <v>0</v>
      </c>
      <c r="DG15" s="33">
        <f t="shared" si="53"/>
        <v>0</v>
      </c>
      <c r="DH15" s="33">
        <f t="shared" si="53"/>
        <v>0</v>
      </c>
      <c r="DI15" s="33">
        <f t="shared" si="53"/>
        <v>0</v>
      </c>
      <c r="DJ15" s="33">
        <f t="shared" si="53"/>
        <v>0</v>
      </c>
      <c r="DL15" s="33">
        <f t="shared" si="8"/>
        <v>0</v>
      </c>
      <c r="DM15" s="33">
        <f>SUM(DM16:DM18)</f>
        <v>0</v>
      </c>
      <c r="DN15" s="33">
        <f t="shared" ref="DN15:DX15" si="54">SUM(DN16:DN18)</f>
        <v>0</v>
      </c>
      <c r="DO15" s="33">
        <f t="shared" si="54"/>
        <v>0</v>
      </c>
      <c r="DP15" s="33">
        <f t="shared" si="54"/>
        <v>0</v>
      </c>
      <c r="DQ15" s="33">
        <f t="shared" si="54"/>
        <v>0</v>
      </c>
      <c r="DR15" s="33">
        <f t="shared" si="54"/>
        <v>0</v>
      </c>
      <c r="DS15" s="33">
        <f t="shared" si="54"/>
        <v>0</v>
      </c>
      <c r="DT15" s="33">
        <f t="shared" si="54"/>
        <v>0</v>
      </c>
      <c r="DU15" s="33">
        <f t="shared" si="54"/>
        <v>0</v>
      </c>
      <c r="DV15" s="33">
        <f t="shared" si="54"/>
        <v>0</v>
      </c>
      <c r="DW15" s="33">
        <f t="shared" si="54"/>
        <v>0</v>
      </c>
      <c r="DX15" s="33">
        <f t="shared" si="54"/>
        <v>0</v>
      </c>
      <c r="DY15" s="195"/>
      <c r="EA15" s="33">
        <f t="shared" si="10"/>
        <v>0</v>
      </c>
      <c r="EB15" s="33">
        <f>SUM(EB16:EB18)</f>
        <v>0</v>
      </c>
      <c r="EC15" s="33">
        <f t="shared" ref="EC15:EM15" si="55">SUM(EC16:EC18)</f>
        <v>0</v>
      </c>
      <c r="ED15" s="33">
        <f t="shared" si="55"/>
        <v>0</v>
      </c>
      <c r="EE15" s="33">
        <f t="shared" si="55"/>
        <v>0</v>
      </c>
      <c r="EF15" s="33">
        <f t="shared" si="55"/>
        <v>0</v>
      </c>
      <c r="EG15" s="33">
        <f t="shared" si="55"/>
        <v>0</v>
      </c>
      <c r="EH15" s="33">
        <f t="shared" si="55"/>
        <v>0</v>
      </c>
      <c r="EI15" s="33">
        <f t="shared" si="55"/>
        <v>0</v>
      </c>
      <c r="EJ15" s="33">
        <f t="shared" si="55"/>
        <v>0</v>
      </c>
      <c r="EK15" s="33">
        <f t="shared" si="55"/>
        <v>0</v>
      </c>
      <c r="EL15" s="33">
        <f t="shared" si="55"/>
        <v>0</v>
      </c>
      <c r="EM15" s="33">
        <f t="shared" si="55"/>
        <v>0</v>
      </c>
      <c r="EN15" s="195"/>
    </row>
    <row r="16" spans="1:144" hidden="1" outlineLevel="1" x14ac:dyDescent="0.35">
      <c r="B16" s="29" t="s">
        <v>141</v>
      </c>
      <c r="C16" s="30"/>
      <c r="D16" s="33">
        <v>0</v>
      </c>
      <c r="E16" s="31">
        <v>0</v>
      </c>
      <c r="F16" s="31">
        <v>0</v>
      </c>
      <c r="G16" s="31">
        <v>0</v>
      </c>
      <c r="H16" s="31">
        <v>0</v>
      </c>
      <c r="I16" s="31">
        <v>0</v>
      </c>
      <c r="J16" s="31">
        <v>0</v>
      </c>
      <c r="K16" s="31">
        <v>0</v>
      </c>
      <c r="L16" s="31">
        <v>0</v>
      </c>
      <c r="M16" s="31">
        <v>0</v>
      </c>
      <c r="N16" s="31">
        <v>0</v>
      </c>
      <c r="O16" s="31">
        <v>0</v>
      </c>
      <c r="P16" s="31">
        <v>0</v>
      </c>
      <c r="R16" s="33">
        <v>0</v>
      </c>
      <c r="S16" s="31">
        <v>0</v>
      </c>
      <c r="T16" s="31">
        <v>0</v>
      </c>
      <c r="U16" s="31">
        <v>0</v>
      </c>
      <c r="V16" s="31">
        <v>0</v>
      </c>
      <c r="W16" s="31">
        <v>0</v>
      </c>
      <c r="X16" s="31">
        <v>0</v>
      </c>
      <c r="Y16" s="31">
        <v>0</v>
      </c>
      <c r="Z16" s="31">
        <v>0</v>
      </c>
      <c r="AA16" s="31">
        <v>0</v>
      </c>
      <c r="AB16" s="31">
        <v>0</v>
      </c>
      <c r="AC16" s="31">
        <v>0</v>
      </c>
      <c r="AD16" s="31">
        <v>0</v>
      </c>
      <c r="AF16" s="33">
        <v>0</v>
      </c>
      <c r="AG16" s="31">
        <v>0</v>
      </c>
      <c r="AH16" s="31">
        <v>0</v>
      </c>
      <c r="AI16" s="31">
        <v>0</v>
      </c>
      <c r="AJ16" s="31">
        <v>0</v>
      </c>
      <c r="AK16" s="31">
        <v>0</v>
      </c>
      <c r="AL16" s="31">
        <v>0</v>
      </c>
      <c r="AM16" s="31">
        <v>0</v>
      </c>
      <c r="AN16" s="31">
        <v>0</v>
      </c>
      <c r="AO16" s="31">
        <v>0</v>
      </c>
      <c r="AP16" s="31">
        <v>0</v>
      </c>
      <c r="AQ16" s="31">
        <v>0</v>
      </c>
      <c r="AR16" s="31">
        <v>0</v>
      </c>
      <c r="AT16" s="33">
        <v>0</v>
      </c>
      <c r="AU16" s="31">
        <v>0</v>
      </c>
      <c r="AV16" s="31">
        <v>0</v>
      </c>
      <c r="AW16" s="31">
        <v>0</v>
      </c>
      <c r="AX16" s="31">
        <v>0</v>
      </c>
      <c r="AY16" s="31">
        <v>0</v>
      </c>
      <c r="AZ16" s="31">
        <v>0</v>
      </c>
      <c r="BA16" s="31">
        <v>0</v>
      </c>
      <c r="BB16" s="31">
        <v>0</v>
      </c>
      <c r="BC16" s="31">
        <v>0</v>
      </c>
      <c r="BD16" s="31">
        <v>0</v>
      </c>
      <c r="BE16" s="31">
        <v>0</v>
      </c>
      <c r="BF16" s="31">
        <v>0</v>
      </c>
      <c r="BH16" s="33">
        <f t="shared" si="0"/>
        <v>0</v>
      </c>
      <c r="BI16" s="58"/>
      <c r="BJ16" s="58"/>
      <c r="BK16" s="58"/>
      <c r="BL16" s="58"/>
      <c r="BM16" s="58"/>
      <c r="BN16" s="58"/>
      <c r="BO16" s="58"/>
      <c r="BP16" s="58"/>
      <c r="BQ16" s="58"/>
      <c r="BR16" s="58"/>
      <c r="BS16" s="58"/>
      <c r="BT16" s="58"/>
      <c r="BV16" s="33">
        <f t="shared" si="2"/>
        <v>0</v>
      </c>
      <c r="BW16" s="58"/>
      <c r="BX16" s="58"/>
      <c r="BY16" s="58"/>
      <c r="BZ16" s="58"/>
      <c r="CA16" s="58"/>
      <c r="CB16" s="58"/>
      <c r="CC16" s="58"/>
      <c r="CD16" s="58"/>
      <c r="CE16" s="58"/>
      <c r="CF16" s="58"/>
      <c r="CG16" s="58"/>
      <c r="CH16" s="58"/>
      <c r="CJ16" s="33">
        <f t="shared" si="4"/>
        <v>0</v>
      </c>
      <c r="CK16" s="58"/>
      <c r="CL16" s="58"/>
      <c r="CM16" s="58"/>
      <c r="CN16" s="58"/>
      <c r="CO16" s="58"/>
      <c r="CP16" s="58"/>
      <c r="CQ16" s="58"/>
      <c r="CR16" s="58"/>
      <c r="CS16" s="58"/>
      <c r="CT16" s="58"/>
      <c r="CU16" s="58"/>
      <c r="CV16" s="58"/>
      <c r="CX16" s="33">
        <f t="shared" si="6"/>
        <v>0</v>
      </c>
      <c r="CY16" s="58"/>
      <c r="CZ16" s="58"/>
      <c r="DA16" s="58"/>
      <c r="DB16" s="58"/>
      <c r="DC16" s="58"/>
      <c r="DD16" s="58"/>
      <c r="DE16" s="58"/>
      <c r="DF16" s="58"/>
      <c r="DG16" s="58"/>
      <c r="DH16" s="58"/>
      <c r="DI16" s="58"/>
      <c r="DJ16" s="58"/>
      <c r="DL16" s="33">
        <f t="shared" si="8"/>
        <v>0</v>
      </c>
      <c r="DM16" s="58"/>
      <c r="DN16" s="58"/>
      <c r="DO16" s="58"/>
      <c r="DP16" s="58"/>
      <c r="DQ16" s="58"/>
      <c r="DR16" s="58"/>
      <c r="DS16" s="58"/>
      <c r="DT16" s="58"/>
      <c r="DU16" s="58"/>
      <c r="DV16" s="58"/>
      <c r="DW16" s="58"/>
      <c r="DX16" s="58"/>
      <c r="DY16" s="195"/>
      <c r="EA16" s="33">
        <f t="shared" si="10"/>
        <v>0</v>
      </c>
      <c r="EB16" s="58"/>
      <c r="EC16" s="58"/>
      <c r="ED16" s="58"/>
      <c r="EE16" s="58"/>
      <c r="EF16" s="58"/>
      <c r="EG16" s="58"/>
      <c r="EH16" s="58"/>
      <c r="EI16" s="58"/>
      <c r="EJ16" s="58"/>
      <c r="EK16" s="58"/>
      <c r="EL16" s="58"/>
      <c r="EM16" s="58"/>
      <c r="EN16" s="195"/>
    </row>
    <row r="17" spans="2:144" hidden="1" outlineLevel="1" x14ac:dyDescent="0.35">
      <c r="B17" s="29" t="s">
        <v>142</v>
      </c>
      <c r="C17" s="30"/>
      <c r="D17" s="33">
        <v>0</v>
      </c>
      <c r="E17" s="31">
        <v>0</v>
      </c>
      <c r="F17" s="31">
        <v>0</v>
      </c>
      <c r="G17" s="31">
        <v>0</v>
      </c>
      <c r="H17" s="31">
        <v>0</v>
      </c>
      <c r="I17" s="31">
        <v>0</v>
      </c>
      <c r="J17" s="31">
        <v>0</v>
      </c>
      <c r="K17" s="31">
        <v>0</v>
      </c>
      <c r="L17" s="31">
        <v>0</v>
      </c>
      <c r="M17" s="31">
        <v>0</v>
      </c>
      <c r="N17" s="31">
        <v>0</v>
      </c>
      <c r="O17" s="31">
        <v>0</v>
      </c>
      <c r="P17" s="31">
        <v>0</v>
      </c>
      <c r="R17" s="33">
        <v>0</v>
      </c>
      <c r="S17" s="31">
        <v>0</v>
      </c>
      <c r="T17" s="31">
        <v>0</v>
      </c>
      <c r="U17" s="31">
        <v>0</v>
      </c>
      <c r="V17" s="31">
        <v>0</v>
      </c>
      <c r="W17" s="31">
        <v>0</v>
      </c>
      <c r="X17" s="31">
        <v>0</v>
      </c>
      <c r="Y17" s="31">
        <v>0</v>
      </c>
      <c r="Z17" s="31">
        <v>0</v>
      </c>
      <c r="AA17" s="31">
        <v>0</v>
      </c>
      <c r="AB17" s="31">
        <v>0</v>
      </c>
      <c r="AC17" s="31">
        <v>0</v>
      </c>
      <c r="AD17" s="31">
        <v>0</v>
      </c>
      <c r="AF17" s="33">
        <v>0</v>
      </c>
      <c r="AG17" s="31">
        <v>0</v>
      </c>
      <c r="AH17" s="31">
        <v>0</v>
      </c>
      <c r="AI17" s="31">
        <v>0</v>
      </c>
      <c r="AJ17" s="31">
        <v>0</v>
      </c>
      <c r="AK17" s="31">
        <v>0</v>
      </c>
      <c r="AL17" s="31">
        <v>0</v>
      </c>
      <c r="AM17" s="31">
        <v>0</v>
      </c>
      <c r="AN17" s="31">
        <v>0</v>
      </c>
      <c r="AO17" s="31">
        <v>0</v>
      </c>
      <c r="AP17" s="31">
        <v>0</v>
      </c>
      <c r="AQ17" s="31">
        <v>0</v>
      </c>
      <c r="AR17" s="31">
        <v>0</v>
      </c>
      <c r="AT17" s="33">
        <v>0</v>
      </c>
      <c r="AU17" s="31">
        <v>0</v>
      </c>
      <c r="AV17" s="31">
        <v>0</v>
      </c>
      <c r="AW17" s="31">
        <v>0</v>
      </c>
      <c r="AX17" s="31">
        <v>0</v>
      </c>
      <c r="AY17" s="31">
        <v>0</v>
      </c>
      <c r="AZ17" s="31">
        <v>0</v>
      </c>
      <c r="BA17" s="31">
        <v>0</v>
      </c>
      <c r="BB17" s="31">
        <v>0</v>
      </c>
      <c r="BC17" s="31">
        <v>0</v>
      </c>
      <c r="BD17" s="31">
        <v>0</v>
      </c>
      <c r="BE17" s="31">
        <v>0</v>
      </c>
      <c r="BF17" s="31">
        <v>0</v>
      </c>
      <c r="BH17" s="33">
        <f t="shared" si="0"/>
        <v>0</v>
      </c>
      <c r="BI17" s="58"/>
      <c r="BJ17" s="58"/>
      <c r="BK17" s="58"/>
      <c r="BL17" s="58"/>
      <c r="BM17" s="58"/>
      <c r="BN17" s="58"/>
      <c r="BO17" s="58"/>
      <c r="BP17" s="58"/>
      <c r="BQ17" s="58"/>
      <c r="BR17" s="58"/>
      <c r="BS17" s="58"/>
      <c r="BT17" s="58"/>
      <c r="BV17" s="33">
        <f t="shared" si="2"/>
        <v>0</v>
      </c>
      <c r="BW17" s="58"/>
      <c r="BX17" s="58"/>
      <c r="BY17" s="58"/>
      <c r="BZ17" s="58"/>
      <c r="CA17" s="58"/>
      <c r="CB17" s="58"/>
      <c r="CC17" s="58"/>
      <c r="CD17" s="58"/>
      <c r="CE17" s="58"/>
      <c r="CF17" s="58"/>
      <c r="CG17" s="58"/>
      <c r="CH17" s="58"/>
      <c r="CJ17" s="33">
        <f t="shared" si="4"/>
        <v>0</v>
      </c>
      <c r="CK17" s="58"/>
      <c r="CL17" s="58"/>
      <c r="CM17" s="58"/>
      <c r="CN17" s="58"/>
      <c r="CO17" s="58"/>
      <c r="CP17" s="58"/>
      <c r="CQ17" s="58"/>
      <c r="CR17" s="58"/>
      <c r="CS17" s="58"/>
      <c r="CT17" s="58"/>
      <c r="CU17" s="58"/>
      <c r="CV17" s="58"/>
      <c r="CX17" s="33">
        <f t="shared" si="6"/>
        <v>0</v>
      </c>
      <c r="CY17" s="58"/>
      <c r="CZ17" s="58"/>
      <c r="DA17" s="58"/>
      <c r="DB17" s="58"/>
      <c r="DC17" s="58"/>
      <c r="DD17" s="58"/>
      <c r="DE17" s="58"/>
      <c r="DF17" s="58"/>
      <c r="DG17" s="58"/>
      <c r="DH17" s="58"/>
      <c r="DI17" s="58"/>
      <c r="DJ17" s="58"/>
      <c r="DL17" s="33">
        <f t="shared" si="8"/>
        <v>0</v>
      </c>
      <c r="DM17" s="58"/>
      <c r="DN17" s="58"/>
      <c r="DO17" s="58"/>
      <c r="DP17" s="58"/>
      <c r="DQ17" s="58"/>
      <c r="DR17" s="58"/>
      <c r="DS17" s="58"/>
      <c r="DT17" s="58"/>
      <c r="DU17" s="58"/>
      <c r="DV17" s="58"/>
      <c r="DW17" s="58"/>
      <c r="DX17" s="58"/>
      <c r="DY17" s="195"/>
      <c r="EA17" s="33">
        <f t="shared" si="10"/>
        <v>0</v>
      </c>
      <c r="EB17" s="58"/>
      <c r="EC17" s="58"/>
      <c r="ED17" s="58"/>
      <c r="EE17" s="58"/>
      <c r="EF17" s="58"/>
      <c r="EG17" s="58"/>
      <c r="EH17" s="58"/>
      <c r="EI17" s="58"/>
      <c r="EJ17" s="58"/>
      <c r="EK17" s="58"/>
      <c r="EL17" s="58"/>
      <c r="EM17" s="58"/>
      <c r="EN17" s="195"/>
    </row>
    <row r="18" spans="2:144" hidden="1" outlineLevel="1" x14ac:dyDescent="0.35">
      <c r="B18" s="29" t="s">
        <v>143</v>
      </c>
      <c r="C18" s="30"/>
      <c r="D18" s="33">
        <v>0</v>
      </c>
      <c r="E18" s="31">
        <v>0</v>
      </c>
      <c r="F18" s="31">
        <v>0</v>
      </c>
      <c r="G18" s="31">
        <v>0</v>
      </c>
      <c r="H18" s="31">
        <v>0</v>
      </c>
      <c r="I18" s="31">
        <v>0</v>
      </c>
      <c r="J18" s="31">
        <v>0</v>
      </c>
      <c r="K18" s="31">
        <v>0</v>
      </c>
      <c r="L18" s="31">
        <v>0</v>
      </c>
      <c r="M18" s="31">
        <v>0</v>
      </c>
      <c r="N18" s="31">
        <v>0</v>
      </c>
      <c r="O18" s="31">
        <v>0</v>
      </c>
      <c r="P18" s="31">
        <v>0</v>
      </c>
      <c r="R18" s="33">
        <v>0</v>
      </c>
      <c r="S18" s="31">
        <v>0</v>
      </c>
      <c r="T18" s="31">
        <v>0</v>
      </c>
      <c r="U18" s="31">
        <v>0</v>
      </c>
      <c r="V18" s="31">
        <v>0</v>
      </c>
      <c r="W18" s="31">
        <v>0</v>
      </c>
      <c r="X18" s="31">
        <v>0</v>
      </c>
      <c r="Y18" s="31">
        <v>0</v>
      </c>
      <c r="Z18" s="31">
        <v>0</v>
      </c>
      <c r="AA18" s="31">
        <v>0</v>
      </c>
      <c r="AB18" s="31">
        <v>0</v>
      </c>
      <c r="AC18" s="31">
        <v>0</v>
      </c>
      <c r="AD18" s="31">
        <v>0</v>
      </c>
      <c r="AF18" s="33">
        <v>0</v>
      </c>
      <c r="AG18" s="31">
        <v>0</v>
      </c>
      <c r="AH18" s="31">
        <v>0</v>
      </c>
      <c r="AI18" s="31">
        <v>0</v>
      </c>
      <c r="AJ18" s="31">
        <v>0</v>
      </c>
      <c r="AK18" s="31">
        <v>0</v>
      </c>
      <c r="AL18" s="31">
        <v>0</v>
      </c>
      <c r="AM18" s="31">
        <v>0</v>
      </c>
      <c r="AN18" s="31">
        <v>0</v>
      </c>
      <c r="AO18" s="31">
        <v>0</v>
      </c>
      <c r="AP18" s="31">
        <v>0</v>
      </c>
      <c r="AQ18" s="31">
        <v>0</v>
      </c>
      <c r="AR18" s="31">
        <v>0</v>
      </c>
      <c r="AT18" s="33">
        <v>0</v>
      </c>
      <c r="AU18" s="31">
        <v>0</v>
      </c>
      <c r="AV18" s="31">
        <v>0</v>
      </c>
      <c r="AW18" s="31">
        <v>0</v>
      </c>
      <c r="AX18" s="31">
        <v>0</v>
      </c>
      <c r="AY18" s="31">
        <v>0</v>
      </c>
      <c r="AZ18" s="31">
        <v>0</v>
      </c>
      <c r="BA18" s="31">
        <v>0</v>
      </c>
      <c r="BB18" s="31">
        <v>0</v>
      </c>
      <c r="BC18" s="31">
        <v>0</v>
      </c>
      <c r="BD18" s="31">
        <v>0</v>
      </c>
      <c r="BE18" s="31">
        <v>0</v>
      </c>
      <c r="BF18" s="31">
        <v>0</v>
      </c>
      <c r="BH18" s="33">
        <f t="shared" si="0"/>
        <v>0</v>
      </c>
      <c r="BI18" s="58"/>
      <c r="BJ18" s="58"/>
      <c r="BK18" s="58"/>
      <c r="BL18" s="58"/>
      <c r="BM18" s="58"/>
      <c r="BN18" s="58"/>
      <c r="BO18" s="58"/>
      <c r="BP18" s="58"/>
      <c r="BQ18" s="58"/>
      <c r="BR18" s="58"/>
      <c r="BS18" s="58"/>
      <c r="BT18" s="58"/>
      <c r="BV18" s="33">
        <f t="shared" si="2"/>
        <v>0</v>
      </c>
      <c r="BW18" s="58"/>
      <c r="BX18" s="58"/>
      <c r="BY18" s="58"/>
      <c r="BZ18" s="58"/>
      <c r="CA18" s="58"/>
      <c r="CB18" s="58"/>
      <c r="CC18" s="58"/>
      <c r="CD18" s="58"/>
      <c r="CE18" s="58"/>
      <c r="CF18" s="58"/>
      <c r="CG18" s="58"/>
      <c r="CH18" s="58"/>
      <c r="CJ18" s="33">
        <f t="shared" si="4"/>
        <v>0</v>
      </c>
      <c r="CK18" s="58"/>
      <c r="CL18" s="58"/>
      <c r="CM18" s="58"/>
      <c r="CN18" s="58"/>
      <c r="CO18" s="58"/>
      <c r="CP18" s="58"/>
      <c r="CQ18" s="58"/>
      <c r="CR18" s="58"/>
      <c r="CS18" s="58"/>
      <c r="CT18" s="58"/>
      <c r="CU18" s="58"/>
      <c r="CV18" s="58"/>
      <c r="CX18" s="33">
        <f t="shared" si="6"/>
        <v>0</v>
      </c>
      <c r="CY18" s="58"/>
      <c r="CZ18" s="58"/>
      <c r="DA18" s="58"/>
      <c r="DB18" s="58"/>
      <c r="DC18" s="58"/>
      <c r="DD18" s="58"/>
      <c r="DE18" s="58"/>
      <c r="DF18" s="58"/>
      <c r="DG18" s="58"/>
      <c r="DH18" s="58"/>
      <c r="DI18" s="58"/>
      <c r="DJ18" s="58"/>
      <c r="DL18" s="33">
        <f t="shared" si="8"/>
        <v>0</v>
      </c>
      <c r="DM18" s="58"/>
      <c r="DN18" s="58"/>
      <c r="DO18" s="58"/>
      <c r="DP18" s="58"/>
      <c r="DQ18" s="58"/>
      <c r="DR18" s="58"/>
      <c r="DS18" s="58"/>
      <c r="DT18" s="58"/>
      <c r="DU18" s="58"/>
      <c r="DV18" s="58"/>
      <c r="DW18" s="58"/>
      <c r="DX18" s="58"/>
      <c r="DY18" s="195"/>
      <c r="EA18" s="33">
        <f t="shared" si="10"/>
        <v>0</v>
      </c>
      <c r="EB18" s="58"/>
      <c r="EC18" s="58"/>
      <c r="ED18" s="58"/>
      <c r="EE18" s="58"/>
      <c r="EF18" s="58"/>
      <c r="EG18" s="58"/>
      <c r="EH18" s="58"/>
      <c r="EI18" s="58"/>
      <c r="EJ18" s="58"/>
      <c r="EK18" s="58"/>
      <c r="EL18" s="58"/>
      <c r="EM18" s="58"/>
      <c r="EN18" s="195"/>
    </row>
    <row r="19" spans="2:144" hidden="1" outlineLevel="1" x14ac:dyDescent="0.35">
      <c r="B19" s="34" t="s">
        <v>144</v>
      </c>
      <c r="C19" s="35"/>
      <c r="D19" s="33">
        <v>0</v>
      </c>
      <c r="E19" s="33">
        <v>0</v>
      </c>
      <c r="F19" s="33"/>
      <c r="G19" s="33">
        <v>0</v>
      </c>
      <c r="H19" s="33">
        <v>0</v>
      </c>
      <c r="I19" s="33">
        <v>0</v>
      </c>
      <c r="J19" s="33">
        <v>0</v>
      </c>
      <c r="K19" s="33">
        <v>0</v>
      </c>
      <c r="L19" s="33">
        <v>0</v>
      </c>
      <c r="M19" s="33">
        <v>0</v>
      </c>
      <c r="N19" s="33">
        <v>0</v>
      </c>
      <c r="O19" s="33">
        <v>0</v>
      </c>
      <c r="P19" s="33">
        <v>0</v>
      </c>
      <c r="R19" s="33">
        <v>0</v>
      </c>
      <c r="S19" s="33">
        <v>0</v>
      </c>
      <c r="T19" s="33">
        <v>0</v>
      </c>
      <c r="U19" s="33">
        <v>0</v>
      </c>
      <c r="V19" s="33">
        <v>0</v>
      </c>
      <c r="W19" s="33">
        <v>0</v>
      </c>
      <c r="X19" s="33">
        <v>0</v>
      </c>
      <c r="Y19" s="33">
        <v>0</v>
      </c>
      <c r="Z19" s="33">
        <v>0</v>
      </c>
      <c r="AA19" s="33">
        <v>0</v>
      </c>
      <c r="AB19" s="33">
        <v>0</v>
      </c>
      <c r="AC19" s="33">
        <v>0</v>
      </c>
      <c r="AD19" s="33">
        <v>0</v>
      </c>
      <c r="AF19" s="33">
        <v>0</v>
      </c>
      <c r="AG19" s="33">
        <v>0</v>
      </c>
      <c r="AH19" s="33">
        <v>0</v>
      </c>
      <c r="AI19" s="33">
        <v>0</v>
      </c>
      <c r="AJ19" s="33">
        <v>0</v>
      </c>
      <c r="AK19" s="33">
        <v>0</v>
      </c>
      <c r="AL19" s="33">
        <v>0</v>
      </c>
      <c r="AM19" s="33">
        <v>0</v>
      </c>
      <c r="AN19" s="33">
        <v>0</v>
      </c>
      <c r="AO19" s="33">
        <v>0</v>
      </c>
      <c r="AP19" s="33">
        <v>0</v>
      </c>
      <c r="AQ19" s="33">
        <v>0</v>
      </c>
      <c r="AR19" s="33">
        <v>0</v>
      </c>
      <c r="AT19" s="33">
        <v>0</v>
      </c>
      <c r="AU19" s="33">
        <v>0</v>
      </c>
      <c r="AV19" s="33">
        <v>0</v>
      </c>
      <c r="AW19" s="33">
        <v>0</v>
      </c>
      <c r="AX19" s="33">
        <v>0</v>
      </c>
      <c r="AY19" s="33">
        <v>0</v>
      </c>
      <c r="AZ19" s="33">
        <v>0</v>
      </c>
      <c r="BA19" s="33">
        <v>0</v>
      </c>
      <c r="BB19" s="33">
        <v>0</v>
      </c>
      <c r="BC19" s="33">
        <v>0</v>
      </c>
      <c r="BD19" s="33">
        <v>0</v>
      </c>
      <c r="BE19" s="33">
        <v>0</v>
      </c>
      <c r="BF19" s="33">
        <v>0</v>
      </c>
      <c r="BH19" s="33">
        <f t="shared" si="0"/>
        <v>0</v>
      </c>
      <c r="BI19" s="33">
        <f>SUM(BI20:BI22)</f>
        <v>0</v>
      </c>
      <c r="BJ19" s="33">
        <f t="shared" ref="BJ19:BT19" si="56">SUM(BJ20:BJ22)</f>
        <v>0</v>
      </c>
      <c r="BK19" s="33">
        <f t="shared" si="56"/>
        <v>0</v>
      </c>
      <c r="BL19" s="33">
        <f t="shared" si="56"/>
        <v>0</v>
      </c>
      <c r="BM19" s="33">
        <f t="shared" si="56"/>
        <v>0</v>
      </c>
      <c r="BN19" s="33">
        <f t="shared" si="56"/>
        <v>0</v>
      </c>
      <c r="BO19" s="33">
        <f t="shared" si="56"/>
        <v>0</v>
      </c>
      <c r="BP19" s="33">
        <f t="shared" si="56"/>
        <v>0</v>
      </c>
      <c r="BQ19" s="33">
        <f t="shared" si="56"/>
        <v>0</v>
      </c>
      <c r="BR19" s="33">
        <f t="shared" si="56"/>
        <v>0</v>
      </c>
      <c r="BS19" s="33">
        <f t="shared" si="56"/>
        <v>0</v>
      </c>
      <c r="BT19" s="33">
        <f t="shared" si="56"/>
        <v>0</v>
      </c>
      <c r="BV19" s="33">
        <f t="shared" si="2"/>
        <v>0</v>
      </c>
      <c r="BW19" s="33">
        <f>SUM(BW20:BW22)</f>
        <v>0</v>
      </c>
      <c r="BX19" s="33">
        <f t="shared" ref="BX19" si="57">SUM(BX20:BX22)</f>
        <v>0</v>
      </c>
      <c r="BY19" s="33">
        <f t="shared" ref="BY19" si="58">SUM(BY20:BY22)</f>
        <v>0</v>
      </c>
      <c r="BZ19" s="33">
        <f t="shared" ref="BZ19" si="59">SUM(BZ20:BZ22)</f>
        <v>0</v>
      </c>
      <c r="CA19" s="33">
        <f t="shared" ref="CA19" si="60">SUM(CA20:CA22)</f>
        <v>0</v>
      </c>
      <c r="CB19" s="33">
        <f t="shared" ref="CB19" si="61">SUM(CB20:CB22)</f>
        <v>0</v>
      </c>
      <c r="CC19" s="33">
        <f t="shared" ref="CC19" si="62">SUM(CC20:CC22)</f>
        <v>0</v>
      </c>
      <c r="CD19" s="33">
        <f t="shared" ref="CD19" si="63">SUM(CD20:CD22)</f>
        <v>0</v>
      </c>
      <c r="CE19" s="33">
        <f t="shared" ref="CE19" si="64">SUM(CE20:CE22)</f>
        <v>0</v>
      </c>
      <c r="CF19" s="33">
        <f t="shared" ref="CF19" si="65">SUM(CF20:CF22)</f>
        <v>0</v>
      </c>
      <c r="CG19" s="33">
        <f t="shared" ref="CG19" si="66">SUM(CG20:CG22)</f>
        <v>0</v>
      </c>
      <c r="CH19" s="33">
        <f t="shared" ref="CH19" si="67">SUM(CH20:CH22)</f>
        <v>0</v>
      </c>
      <c r="CJ19" s="33">
        <f t="shared" si="4"/>
        <v>0</v>
      </c>
      <c r="CK19" s="33">
        <f>SUM(CK20:CK22)</f>
        <v>0</v>
      </c>
      <c r="CL19" s="33">
        <f t="shared" ref="CL19:CV19" si="68">SUM(CL20:CL22)</f>
        <v>0</v>
      </c>
      <c r="CM19" s="33">
        <f t="shared" si="68"/>
        <v>0</v>
      </c>
      <c r="CN19" s="33">
        <f t="shared" si="68"/>
        <v>0</v>
      </c>
      <c r="CO19" s="33">
        <f t="shared" si="68"/>
        <v>0</v>
      </c>
      <c r="CP19" s="33">
        <f t="shared" si="68"/>
        <v>0</v>
      </c>
      <c r="CQ19" s="33">
        <f t="shared" si="68"/>
        <v>0</v>
      </c>
      <c r="CR19" s="33">
        <f t="shared" si="68"/>
        <v>0</v>
      </c>
      <c r="CS19" s="33">
        <f t="shared" si="68"/>
        <v>0</v>
      </c>
      <c r="CT19" s="33">
        <f t="shared" si="68"/>
        <v>0</v>
      </c>
      <c r="CU19" s="33">
        <f t="shared" si="68"/>
        <v>0</v>
      </c>
      <c r="CV19" s="33">
        <f t="shared" si="68"/>
        <v>0</v>
      </c>
      <c r="CX19" s="33">
        <f t="shared" si="6"/>
        <v>0</v>
      </c>
      <c r="CY19" s="33">
        <f>SUM(CY20:CY22)</f>
        <v>0</v>
      </c>
      <c r="CZ19" s="33">
        <f t="shared" ref="CZ19:DJ19" si="69">SUM(CZ20:CZ22)</f>
        <v>0</v>
      </c>
      <c r="DA19" s="33">
        <f t="shared" si="69"/>
        <v>0</v>
      </c>
      <c r="DB19" s="33">
        <f t="shared" si="69"/>
        <v>0</v>
      </c>
      <c r="DC19" s="33">
        <f t="shared" si="69"/>
        <v>0</v>
      </c>
      <c r="DD19" s="33">
        <f t="shared" si="69"/>
        <v>0</v>
      </c>
      <c r="DE19" s="33">
        <f t="shared" si="69"/>
        <v>0</v>
      </c>
      <c r="DF19" s="33">
        <f t="shared" si="69"/>
        <v>0</v>
      </c>
      <c r="DG19" s="33">
        <f t="shared" si="69"/>
        <v>0</v>
      </c>
      <c r="DH19" s="33">
        <f t="shared" si="69"/>
        <v>0</v>
      </c>
      <c r="DI19" s="33">
        <f t="shared" si="69"/>
        <v>0</v>
      </c>
      <c r="DJ19" s="33">
        <f t="shared" si="69"/>
        <v>0</v>
      </c>
      <c r="DL19" s="33">
        <f t="shared" si="8"/>
        <v>0</v>
      </c>
      <c r="DM19" s="33">
        <f>SUM(DM20:DM22)</f>
        <v>0</v>
      </c>
      <c r="DN19" s="33">
        <f t="shared" ref="DN19:DX19" si="70">SUM(DN20:DN22)</f>
        <v>0</v>
      </c>
      <c r="DO19" s="33">
        <f t="shared" si="70"/>
        <v>0</v>
      </c>
      <c r="DP19" s="33">
        <f t="shared" si="70"/>
        <v>0</v>
      </c>
      <c r="DQ19" s="33">
        <f t="shared" si="70"/>
        <v>0</v>
      </c>
      <c r="DR19" s="33">
        <f t="shared" si="70"/>
        <v>0</v>
      </c>
      <c r="DS19" s="33">
        <f t="shared" si="70"/>
        <v>0</v>
      </c>
      <c r="DT19" s="33">
        <f t="shared" si="70"/>
        <v>0</v>
      </c>
      <c r="DU19" s="33">
        <f t="shared" si="70"/>
        <v>0</v>
      </c>
      <c r="DV19" s="33">
        <f t="shared" si="70"/>
        <v>0</v>
      </c>
      <c r="DW19" s="33">
        <f t="shared" si="70"/>
        <v>0</v>
      </c>
      <c r="DX19" s="33">
        <f t="shared" si="70"/>
        <v>0</v>
      </c>
      <c r="DY19" s="195"/>
      <c r="EA19" s="33">
        <f t="shared" si="10"/>
        <v>0</v>
      </c>
      <c r="EB19" s="33">
        <f>SUM(EB20:EB22)</f>
        <v>0</v>
      </c>
      <c r="EC19" s="33">
        <f t="shared" ref="EC19:EM19" si="71">SUM(EC20:EC22)</f>
        <v>0</v>
      </c>
      <c r="ED19" s="33">
        <f t="shared" si="71"/>
        <v>0</v>
      </c>
      <c r="EE19" s="33">
        <f t="shared" si="71"/>
        <v>0</v>
      </c>
      <c r="EF19" s="33">
        <f t="shared" si="71"/>
        <v>0</v>
      </c>
      <c r="EG19" s="33">
        <f t="shared" si="71"/>
        <v>0</v>
      </c>
      <c r="EH19" s="33">
        <f t="shared" si="71"/>
        <v>0</v>
      </c>
      <c r="EI19" s="33">
        <f t="shared" si="71"/>
        <v>0</v>
      </c>
      <c r="EJ19" s="33">
        <f t="shared" si="71"/>
        <v>0</v>
      </c>
      <c r="EK19" s="33">
        <f t="shared" si="71"/>
        <v>0</v>
      </c>
      <c r="EL19" s="33">
        <f t="shared" si="71"/>
        <v>0</v>
      </c>
      <c r="EM19" s="33">
        <f t="shared" si="71"/>
        <v>0</v>
      </c>
      <c r="EN19" s="195"/>
    </row>
    <row r="20" spans="2:144" hidden="1" outlineLevel="2" x14ac:dyDescent="0.35">
      <c r="B20" s="29" t="s">
        <v>145</v>
      </c>
      <c r="C20" s="30"/>
      <c r="D20" s="33">
        <v>0</v>
      </c>
      <c r="E20" s="31">
        <v>0</v>
      </c>
      <c r="F20" s="31"/>
      <c r="G20" s="31">
        <v>0</v>
      </c>
      <c r="H20" s="31">
        <v>0</v>
      </c>
      <c r="I20" s="31">
        <v>0</v>
      </c>
      <c r="J20" s="31">
        <v>0</v>
      </c>
      <c r="K20" s="31">
        <v>0</v>
      </c>
      <c r="L20" s="31">
        <v>0</v>
      </c>
      <c r="M20" s="31">
        <v>0</v>
      </c>
      <c r="N20" s="31">
        <v>0</v>
      </c>
      <c r="O20" s="31">
        <v>0</v>
      </c>
      <c r="P20" s="31">
        <v>0</v>
      </c>
      <c r="R20" s="33">
        <v>0</v>
      </c>
      <c r="S20" s="31">
        <v>0</v>
      </c>
      <c r="T20" s="31">
        <v>0</v>
      </c>
      <c r="U20" s="31">
        <v>0</v>
      </c>
      <c r="V20" s="31">
        <v>0</v>
      </c>
      <c r="W20" s="31">
        <v>0</v>
      </c>
      <c r="X20" s="31">
        <v>0</v>
      </c>
      <c r="Y20" s="31">
        <v>0</v>
      </c>
      <c r="Z20" s="31">
        <v>0</v>
      </c>
      <c r="AA20" s="31">
        <v>0</v>
      </c>
      <c r="AB20" s="31">
        <v>0</v>
      </c>
      <c r="AC20" s="31">
        <v>0</v>
      </c>
      <c r="AD20" s="31">
        <v>0</v>
      </c>
      <c r="AF20" s="33">
        <v>0</v>
      </c>
      <c r="AG20" s="31">
        <v>0</v>
      </c>
      <c r="AH20" s="31">
        <v>0</v>
      </c>
      <c r="AI20" s="31">
        <v>0</v>
      </c>
      <c r="AJ20" s="31">
        <v>0</v>
      </c>
      <c r="AK20" s="31">
        <v>0</v>
      </c>
      <c r="AL20" s="31">
        <v>0</v>
      </c>
      <c r="AM20" s="31">
        <v>0</v>
      </c>
      <c r="AN20" s="31">
        <v>0</v>
      </c>
      <c r="AO20" s="31">
        <v>0</v>
      </c>
      <c r="AP20" s="31">
        <v>0</v>
      </c>
      <c r="AQ20" s="31">
        <v>0</v>
      </c>
      <c r="AR20" s="31">
        <v>0</v>
      </c>
      <c r="AT20" s="33">
        <v>0</v>
      </c>
      <c r="AU20" s="31">
        <v>0</v>
      </c>
      <c r="AV20" s="31">
        <v>0</v>
      </c>
      <c r="AW20" s="31">
        <v>0</v>
      </c>
      <c r="AX20" s="31">
        <v>0</v>
      </c>
      <c r="AY20" s="31">
        <v>0</v>
      </c>
      <c r="AZ20" s="31">
        <v>0</v>
      </c>
      <c r="BA20" s="31">
        <v>0</v>
      </c>
      <c r="BB20" s="31">
        <v>0</v>
      </c>
      <c r="BC20" s="31">
        <v>0</v>
      </c>
      <c r="BD20" s="31">
        <v>0</v>
      </c>
      <c r="BE20" s="31">
        <v>0</v>
      </c>
      <c r="BF20" s="31">
        <v>0</v>
      </c>
      <c r="BH20" s="33">
        <f t="shared" si="0"/>
        <v>0</v>
      </c>
      <c r="BI20" s="58"/>
      <c r="BJ20" s="58"/>
      <c r="BK20" s="58"/>
      <c r="BL20" s="58"/>
      <c r="BM20" s="58"/>
      <c r="BN20" s="58"/>
      <c r="BO20" s="58"/>
      <c r="BP20" s="58"/>
      <c r="BQ20" s="58"/>
      <c r="BR20" s="58"/>
      <c r="BS20" s="58"/>
      <c r="BT20" s="58"/>
      <c r="BV20" s="33">
        <f t="shared" si="2"/>
        <v>0</v>
      </c>
      <c r="BW20" s="58"/>
      <c r="BX20" s="58"/>
      <c r="BY20" s="58"/>
      <c r="BZ20" s="58"/>
      <c r="CA20" s="58"/>
      <c r="CB20" s="58"/>
      <c r="CC20" s="58"/>
      <c r="CD20" s="58"/>
      <c r="CE20" s="58"/>
      <c r="CF20" s="58"/>
      <c r="CG20" s="58"/>
      <c r="CH20" s="58"/>
      <c r="CJ20" s="33">
        <f t="shared" si="4"/>
        <v>0</v>
      </c>
      <c r="CK20" s="58"/>
      <c r="CL20" s="58"/>
      <c r="CM20" s="58"/>
      <c r="CN20" s="58"/>
      <c r="CO20" s="58"/>
      <c r="CP20" s="58"/>
      <c r="CQ20" s="58"/>
      <c r="CR20" s="58"/>
      <c r="CS20" s="58"/>
      <c r="CT20" s="58"/>
      <c r="CU20" s="58"/>
      <c r="CV20" s="58"/>
      <c r="CX20" s="33">
        <f t="shared" si="6"/>
        <v>0</v>
      </c>
      <c r="CY20" s="58"/>
      <c r="CZ20" s="58"/>
      <c r="DA20" s="58"/>
      <c r="DB20" s="58"/>
      <c r="DC20" s="58"/>
      <c r="DD20" s="58"/>
      <c r="DE20" s="58"/>
      <c r="DF20" s="58"/>
      <c r="DG20" s="58"/>
      <c r="DH20" s="58"/>
      <c r="DI20" s="58"/>
      <c r="DJ20" s="58"/>
      <c r="DL20" s="33">
        <f t="shared" si="8"/>
        <v>0</v>
      </c>
      <c r="DM20" s="58"/>
      <c r="DN20" s="58"/>
      <c r="DO20" s="58"/>
      <c r="DP20" s="58"/>
      <c r="DQ20" s="58"/>
      <c r="DR20" s="58"/>
      <c r="DS20" s="58"/>
      <c r="DT20" s="58"/>
      <c r="DU20" s="58"/>
      <c r="DV20" s="58"/>
      <c r="DW20" s="58"/>
      <c r="DX20" s="58"/>
      <c r="DY20" s="195"/>
      <c r="EA20" s="33">
        <f t="shared" si="10"/>
        <v>0</v>
      </c>
      <c r="EB20" s="58"/>
      <c r="EC20" s="58"/>
      <c r="ED20" s="58"/>
      <c r="EE20" s="58"/>
      <c r="EF20" s="58"/>
      <c r="EG20" s="58"/>
      <c r="EH20" s="58"/>
      <c r="EI20" s="58"/>
      <c r="EJ20" s="58"/>
      <c r="EK20" s="58"/>
      <c r="EL20" s="58"/>
      <c r="EM20" s="58"/>
      <c r="EN20" s="195"/>
    </row>
    <row r="21" spans="2:144" hidden="1" outlineLevel="2" x14ac:dyDescent="0.35">
      <c r="B21" s="29" t="s">
        <v>146</v>
      </c>
      <c r="C21" s="30"/>
      <c r="D21" s="33">
        <v>0</v>
      </c>
      <c r="E21" s="31">
        <v>0</v>
      </c>
      <c r="F21" s="31"/>
      <c r="G21" s="31">
        <v>0</v>
      </c>
      <c r="H21" s="31">
        <v>0</v>
      </c>
      <c r="I21" s="31">
        <v>0</v>
      </c>
      <c r="J21" s="31">
        <v>0</v>
      </c>
      <c r="K21" s="31">
        <v>0</v>
      </c>
      <c r="L21" s="31">
        <v>0</v>
      </c>
      <c r="M21" s="31">
        <v>0</v>
      </c>
      <c r="N21" s="31">
        <v>0</v>
      </c>
      <c r="O21" s="31">
        <v>0</v>
      </c>
      <c r="P21" s="31">
        <v>0</v>
      </c>
      <c r="R21" s="33">
        <v>0</v>
      </c>
      <c r="S21" s="31">
        <v>0</v>
      </c>
      <c r="T21" s="31">
        <v>0</v>
      </c>
      <c r="U21" s="31">
        <v>0</v>
      </c>
      <c r="V21" s="31">
        <v>0</v>
      </c>
      <c r="W21" s="31">
        <v>0</v>
      </c>
      <c r="X21" s="31">
        <v>0</v>
      </c>
      <c r="Y21" s="31">
        <v>0</v>
      </c>
      <c r="Z21" s="31">
        <v>0</v>
      </c>
      <c r="AA21" s="31">
        <v>0</v>
      </c>
      <c r="AB21" s="31">
        <v>0</v>
      </c>
      <c r="AC21" s="31">
        <v>0</v>
      </c>
      <c r="AD21" s="31">
        <v>0</v>
      </c>
      <c r="AF21" s="33">
        <v>0</v>
      </c>
      <c r="AG21" s="31">
        <v>0</v>
      </c>
      <c r="AH21" s="31">
        <v>0</v>
      </c>
      <c r="AI21" s="31">
        <v>0</v>
      </c>
      <c r="AJ21" s="31">
        <v>0</v>
      </c>
      <c r="AK21" s="31">
        <v>0</v>
      </c>
      <c r="AL21" s="31">
        <v>0</v>
      </c>
      <c r="AM21" s="31">
        <v>0</v>
      </c>
      <c r="AN21" s="31">
        <v>0</v>
      </c>
      <c r="AO21" s="31">
        <v>0</v>
      </c>
      <c r="AP21" s="31">
        <v>0</v>
      </c>
      <c r="AQ21" s="31">
        <v>0</v>
      </c>
      <c r="AR21" s="31">
        <v>0</v>
      </c>
      <c r="AT21" s="33">
        <v>0</v>
      </c>
      <c r="AU21" s="31">
        <v>0</v>
      </c>
      <c r="AV21" s="31">
        <v>0</v>
      </c>
      <c r="AW21" s="31">
        <v>0</v>
      </c>
      <c r="AX21" s="31">
        <v>0</v>
      </c>
      <c r="AY21" s="31">
        <v>0</v>
      </c>
      <c r="AZ21" s="31">
        <v>0</v>
      </c>
      <c r="BA21" s="31">
        <v>0</v>
      </c>
      <c r="BB21" s="31">
        <v>0</v>
      </c>
      <c r="BC21" s="31">
        <v>0</v>
      </c>
      <c r="BD21" s="31">
        <v>0</v>
      </c>
      <c r="BE21" s="31">
        <v>0</v>
      </c>
      <c r="BF21" s="31">
        <v>0</v>
      </c>
      <c r="BH21" s="33">
        <f t="shared" si="0"/>
        <v>0</v>
      </c>
      <c r="BI21" s="58"/>
      <c r="BJ21" s="58"/>
      <c r="BK21" s="58"/>
      <c r="BL21" s="58"/>
      <c r="BM21" s="58"/>
      <c r="BN21" s="58"/>
      <c r="BO21" s="58"/>
      <c r="BP21" s="58"/>
      <c r="BQ21" s="58"/>
      <c r="BR21" s="58"/>
      <c r="BS21" s="58"/>
      <c r="BT21" s="58"/>
      <c r="BV21" s="33">
        <f t="shared" si="2"/>
        <v>0</v>
      </c>
      <c r="BW21" s="58"/>
      <c r="BX21" s="58"/>
      <c r="BY21" s="58"/>
      <c r="BZ21" s="58"/>
      <c r="CA21" s="58"/>
      <c r="CB21" s="58"/>
      <c r="CC21" s="58"/>
      <c r="CD21" s="58"/>
      <c r="CE21" s="58"/>
      <c r="CF21" s="58"/>
      <c r="CG21" s="58"/>
      <c r="CH21" s="58"/>
      <c r="CJ21" s="33">
        <f t="shared" si="4"/>
        <v>0</v>
      </c>
      <c r="CK21" s="58"/>
      <c r="CL21" s="58"/>
      <c r="CM21" s="58"/>
      <c r="CN21" s="58"/>
      <c r="CO21" s="58"/>
      <c r="CP21" s="58"/>
      <c r="CQ21" s="58"/>
      <c r="CR21" s="58"/>
      <c r="CS21" s="58"/>
      <c r="CT21" s="58"/>
      <c r="CU21" s="58"/>
      <c r="CV21" s="58"/>
      <c r="CX21" s="33">
        <f t="shared" si="6"/>
        <v>0</v>
      </c>
      <c r="CY21" s="58"/>
      <c r="CZ21" s="58"/>
      <c r="DA21" s="58"/>
      <c r="DB21" s="58"/>
      <c r="DC21" s="58"/>
      <c r="DD21" s="58"/>
      <c r="DE21" s="58"/>
      <c r="DF21" s="58"/>
      <c r="DG21" s="58"/>
      <c r="DH21" s="58"/>
      <c r="DI21" s="58"/>
      <c r="DJ21" s="58"/>
      <c r="DL21" s="33">
        <f t="shared" si="8"/>
        <v>0</v>
      </c>
      <c r="DM21" s="58"/>
      <c r="DN21" s="58"/>
      <c r="DO21" s="58"/>
      <c r="DP21" s="58"/>
      <c r="DQ21" s="58"/>
      <c r="DR21" s="58"/>
      <c r="DS21" s="58"/>
      <c r="DT21" s="58"/>
      <c r="DU21" s="58"/>
      <c r="DV21" s="58"/>
      <c r="DW21" s="58"/>
      <c r="DX21" s="58"/>
      <c r="DY21" s="195"/>
      <c r="EA21" s="33">
        <f t="shared" si="10"/>
        <v>0</v>
      </c>
      <c r="EB21" s="58"/>
      <c r="EC21" s="58"/>
      <c r="ED21" s="58"/>
      <c r="EE21" s="58"/>
      <c r="EF21" s="58"/>
      <c r="EG21" s="58"/>
      <c r="EH21" s="58"/>
      <c r="EI21" s="58"/>
      <c r="EJ21" s="58"/>
      <c r="EK21" s="58"/>
      <c r="EL21" s="58"/>
      <c r="EM21" s="58"/>
      <c r="EN21" s="195"/>
    </row>
    <row r="22" spans="2:144" hidden="1" outlineLevel="2" x14ac:dyDescent="0.35">
      <c r="B22" s="29" t="s">
        <v>293</v>
      </c>
      <c r="C22" s="30"/>
      <c r="D22" s="33">
        <v>0</v>
      </c>
      <c r="E22" s="31">
        <v>0</v>
      </c>
      <c r="F22" s="31"/>
      <c r="G22" s="31">
        <v>0</v>
      </c>
      <c r="H22" s="31">
        <v>0</v>
      </c>
      <c r="I22" s="31">
        <v>0</v>
      </c>
      <c r="J22" s="31">
        <v>0</v>
      </c>
      <c r="K22" s="31">
        <v>0</v>
      </c>
      <c r="L22" s="31">
        <v>0</v>
      </c>
      <c r="M22" s="31">
        <v>0</v>
      </c>
      <c r="N22" s="31">
        <v>0</v>
      </c>
      <c r="O22" s="31">
        <v>0</v>
      </c>
      <c r="P22" s="31">
        <v>0</v>
      </c>
      <c r="R22" s="33">
        <v>0</v>
      </c>
      <c r="S22" s="31">
        <v>0</v>
      </c>
      <c r="T22" s="31">
        <v>0</v>
      </c>
      <c r="U22" s="31">
        <v>0</v>
      </c>
      <c r="V22" s="31">
        <v>0</v>
      </c>
      <c r="W22" s="31">
        <v>0</v>
      </c>
      <c r="X22" s="31">
        <v>0</v>
      </c>
      <c r="Y22" s="31">
        <v>0</v>
      </c>
      <c r="Z22" s="31">
        <v>0</v>
      </c>
      <c r="AA22" s="31">
        <v>0</v>
      </c>
      <c r="AB22" s="31">
        <v>0</v>
      </c>
      <c r="AC22" s="31">
        <v>0</v>
      </c>
      <c r="AD22" s="31">
        <v>0</v>
      </c>
      <c r="AF22" s="33">
        <v>0</v>
      </c>
      <c r="AG22" s="31">
        <v>0</v>
      </c>
      <c r="AH22" s="31">
        <v>0</v>
      </c>
      <c r="AI22" s="31">
        <v>0</v>
      </c>
      <c r="AJ22" s="31">
        <v>0</v>
      </c>
      <c r="AK22" s="31">
        <v>0</v>
      </c>
      <c r="AL22" s="31">
        <v>0</v>
      </c>
      <c r="AM22" s="31">
        <v>0</v>
      </c>
      <c r="AN22" s="31">
        <v>0</v>
      </c>
      <c r="AO22" s="31">
        <v>0</v>
      </c>
      <c r="AP22" s="31">
        <v>0</v>
      </c>
      <c r="AQ22" s="31">
        <v>0</v>
      </c>
      <c r="AR22" s="31">
        <v>0</v>
      </c>
      <c r="AT22" s="33">
        <v>0</v>
      </c>
      <c r="AU22" s="31">
        <v>0</v>
      </c>
      <c r="AV22" s="31">
        <v>0</v>
      </c>
      <c r="AW22" s="31">
        <v>0</v>
      </c>
      <c r="AX22" s="31">
        <v>0</v>
      </c>
      <c r="AY22" s="31">
        <v>0</v>
      </c>
      <c r="AZ22" s="31">
        <v>0</v>
      </c>
      <c r="BA22" s="31">
        <v>0</v>
      </c>
      <c r="BB22" s="31">
        <v>0</v>
      </c>
      <c r="BC22" s="31">
        <v>0</v>
      </c>
      <c r="BD22" s="31">
        <v>0</v>
      </c>
      <c r="BE22" s="31">
        <v>0</v>
      </c>
      <c r="BF22" s="31">
        <v>0</v>
      </c>
      <c r="BH22" s="33">
        <f t="shared" si="0"/>
        <v>0</v>
      </c>
      <c r="BI22" s="58"/>
      <c r="BJ22" s="58"/>
      <c r="BK22" s="58">
        <v>0</v>
      </c>
      <c r="BL22" s="58"/>
      <c r="BM22" s="58"/>
      <c r="BN22" s="58"/>
      <c r="BO22" s="58"/>
      <c r="BP22" s="58"/>
      <c r="BQ22" s="58"/>
      <c r="BR22" s="58"/>
      <c r="BS22" s="58"/>
      <c r="BT22" s="58"/>
      <c r="BV22" s="33">
        <f t="shared" si="2"/>
        <v>0</v>
      </c>
      <c r="BW22" s="58"/>
      <c r="BX22" s="58"/>
      <c r="BY22" s="58"/>
      <c r="BZ22" s="58"/>
      <c r="CA22" s="58"/>
      <c r="CB22" s="58"/>
      <c r="CC22" s="58"/>
      <c r="CD22" s="58"/>
      <c r="CE22" s="58"/>
      <c r="CF22" s="58"/>
      <c r="CG22" s="58"/>
      <c r="CH22" s="58"/>
      <c r="CJ22" s="33">
        <f t="shared" si="4"/>
        <v>0</v>
      </c>
      <c r="CK22" s="58"/>
      <c r="CL22" s="58"/>
      <c r="CM22" s="58"/>
      <c r="CN22" s="58"/>
      <c r="CO22" s="58"/>
      <c r="CP22" s="58"/>
      <c r="CQ22" s="58"/>
      <c r="CR22" s="58"/>
      <c r="CS22" s="58"/>
      <c r="CT22" s="58"/>
      <c r="CU22" s="58"/>
      <c r="CV22" s="58"/>
      <c r="CX22" s="33">
        <f t="shared" si="6"/>
        <v>0</v>
      </c>
      <c r="CY22" s="58"/>
      <c r="CZ22" s="58"/>
      <c r="DA22" s="58"/>
      <c r="DB22" s="58"/>
      <c r="DC22" s="58"/>
      <c r="DD22" s="58"/>
      <c r="DE22" s="58"/>
      <c r="DF22" s="58"/>
      <c r="DG22" s="58"/>
      <c r="DH22" s="58"/>
      <c r="DI22" s="58"/>
      <c r="DJ22" s="58"/>
      <c r="DL22" s="33">
        <f t="shared" si="8"/>
        <v>0</v>
      </c>
      <c r="DM22" s="58"/>
      <c r="DN22" s="58"/>
      <c r="DO22" s="58"/>
      <c r="DP22" s="58"/>
      <c r="DQ22" s="58"/>
      <c r="DR22" s="58"/>
      <c r="DS22" s="58"/>
      <c r="DT22" s="58"/>
      <c r="DU22" s="58"/>
      <c r="DV22" s="58"/>
      <c r="DW22" s="58"/>
      <c r="DX22" s="58"/>
      <c r="DY22" s="195"/>
      <c r="EA22" s="33">
        <f t="shared" si="10"/>
        <v>0</v>
      </c>
      <c r="EB22" s="58"/>
      <c r="EC22" s="58"/>
      <c r="ED22" s="58"/>
      <c r="EE22" s="58"/>
      <c r="EF22" s="58"/>
      <c r="EG22" s="58"/>
      <c r="EH22" s="58"/>
      <c r="EI22" s="58"/>
      <c r="EJ22" s="58"/>
      <c r="EK22" s="58"/>
      <c r="EL22" s="58"/>
      <c r="EM22" s="58"/>
      <c r="EN22" s="195"/>
    </row>
    <row r="23" spans="2:144" collapsed="1" x14ac:dyDescent="0.35">
      <c r="B23" s="32" t="s">
        <v>147</v>
      </c>
      <c r="D23" s="33">
        <v>0</v>
      </c>
      <c r="E23" s="33">
        <v>0</v>
      </c>
      <c r="F23" s="33"/>
      <c r="G23" s="33">
        <v>0</v>
      </c>
      <c r="H23" s="33">
        <v>0</v>
      </c>
      <c r="I23" s="33">
        <v>0</v>
      </c>
      <c r="J23" s="33">
        <v>0</v>
      </c>
      <c r="K23" s="33">
        <v>0</v>
      </c>
      <c r="L23" s="33">
        <v>0</v>
      </c>
      <c r="M23" s="33">
        <v>0</v>
      </c>
      <c r="N23" s="33">
        <v>0</v>
      </c>
      <c r="O23" s="33">
        <v>0</v>
      </c>
      <c r="P23" s="33">
        <v>0</v>
      </c>
      <c r="R23" s="33">
        <v>0</v>
      </c>
      <c r="S23" s="33">
        <v>0</v>
      </c>
      <c r="T23" s="33">
        <v>0</v>
      </c>
      <c r="U23" s="33">
        <v>0</v>
      </c>
      <c r="V23" s="33">
        <v>0</v>
      </c>
      <c r="W23" s="33">
        <v>0</v>
      </c>
      <c r="X23" s="33">
        <v>0</v>
      </c>
      <c r="Y23" s="33">
        <v>0</v>
      </c>
      <c r="Z23" s="33">
        <v>0</v>
      </c>
      <c r="AA23" s="33">
        <v>0</v>
      </c>
      <c r="AB23" s="33">
        <v>0</v>
      </c>
      <c r="AC23" s="33">
        <v>0</v>
      </c>
      <c r="AD23" s="33">
        <v>0</v>
      </c>
      <c r="AF23" s="33">
        <v>0</v>
      </c>
      <c r="AG23" s="33">
        <v>0</v>
      </c>
      <c r="AH23" s="33">
        <v>0</v>
      </c>
      <c r="AI23" s="33">
        <v>0</v>
      </c>
      <c r="AJ23" s="33">
        <v>0</v>
      </c>
      <c r="AK23" s="33">
        <v>0</v>
      </c>
      <c r="AL23" s="33">
        <v>0</v>
      </c>
      <c r="AM23" s="33">
        <v>0</v>
      </c>
      <c r="AN23" s="33">
        <v>0</v>
      </c>
      <c r="AO23" s="33">
        <v>0</v>
      </c>
      <c r="AP23" s="33">
        <v>0</v>
      </c>
      <c r="AQ23" s="33">
        <v>0</v>
      </c>
      <c r="AR23" s="33">
        <v>0</v>
      </c>
      <c r="AT23" s="33">
        <v>0</v>
      </c>
      <c r="AU23" s="33">
        <v>0</v>
      </c>
      <c r="AV23" s="33">
        <v>0</v>
      </c>
      <c r="AW23" s="33">
        <v>0</v>
      </c>
      <c r="AX23" s="33">
        <v>0</v>
      </c>
      <c r="AY23" s="33">
        <v>0</v>
      </c>
      <c r="AZ23" s="33">
        <v>0</v>
      </c>
      <c r="BA23" s="33">
        <v>0</v>
      </c>
      <c r="BB23" s="33">
        <v>0</v>
      </c>
      <c r="BC23" s="33">
        <v>0</v>
      </c>
      <c r="BD23" s="33">
        <v>0</v>
      </c>
      <c r="BE23" s="33">
        <v>0</v>
      </c>
      <c r="BF23" s="33">
        <v>0</v>
      </c>
      <c r="BH23" s="33">
        <f t="shared" si="0"/>
        <v>0</v>
      </c>
      <c r="BI23" s="33">
        <f>SUM(BI24:BI28)</f>
        <v>0</v>
      </c>
      <c r="BJ23" s="33">
        <f t="shared" ref="BJ23:BT23" si="72">SUM(BJ24:BJ28)</f>
        <v>0</v>
      </c>
      <c r="BK23" s="33">
        <f t="shared" si="72"/>
        <v>0</v>
      </c>
      <c r="BL23" s="33">
        <f t="shared" si="72"/>
        <v>0</v>
      </c>
      <c r="BM23" s="33">
        <f t="shared" si="72"/>
        <v>0</v>
      </c>
      <c r="BN23" s="33">
        <f t="shared" si="72"/>
        <v>0</v>
      </c>
      <c r="BO23" s="33">
        <f t="shared" si="72"/>
        <v>0</v>
      </c>
      <c r="BP23" s="33">
        <f t="shared" si="72"/>
        <v>0</v>
      </c>
      <c r="BQ23" s="33">
        <f t="shared" si="72"/>
        <v>0</v>
      </c>
      <c r="BR23" s="33">
        <f t="shared" si="72"/>
        <v>0</v>
      </c>
      <c r="BS23" s="33">
        <f t="shared" si="72"/>
        <v>0</v>
      </c>
      <c r="BT23" s="33">
        <f t="shared" si="72"/>
        <v>0</v>
      </c>
      <c r="BV23" s="33">
        <f t="shared" si="2"/>
        <v>0</v>
      </c>
      <c r="BW23" s="33">
        <f>SUM(BW24:BW28)</f>
        <v>0</v>
      </c>
      <c r="BX23" s="33">
        <f t="shared" ref="BX23" si="73">SUM(BX24:BX28)</f>
        <v>0</v>
      </c>
      <c r="BY23" s="33">
        <f t="shared" ref="BY23" si="74">SUM(BY24:BY28)</f>
        <v>0</v>
      </c>
      <c r="BZ23" s="33">
        <f t="shared" ref="BZ23" si="75">SUM(BZ24:BZ28)</f>
        <v>0</v>
      </c>
      <c r="CA23" s="33">
        <f t="shared" ref="CA23" si="76">SUM(CA24:CA28)</f>
        <v>0</v>
      </c>
      <c r="CB23" s="33">
        <f t="shared" ref="CB23" si="77">SUM(CB24:CB28)</f>
        <v>0</v>
      </c>
      <c r="CC23" s="33">
        <f t="shared" ref="CC23" si="78">SUM(CC24:CC28)</f>
        <v>0</v>
      </c>
      <c r="CD23" s="33">
        <f t="shared" ref="CD23" si="79">SUM(CD24:CD28)</f>
        <v>0</v>
      </c>
      <c r="CE23" s="33">
        <f t="shared" ref="CE23" si="80">SUM(CE24:CE28)</f>
        <v>0</v>
      </c>
      <c r="CF23" s="33">
        <f t="shared" ref="CF23" si="81">SUM(CF24:CF28)</f>
        <v>0</v>
      </c>
      <c r="CG23" s="33">
        <f t="shared" ref="CG23" si="82">SUM(CG24:CG28)</f>
        <v>0</v>
      </c>
      <c r="CH23" s="33">
        <f t="shared" ref="CH23" si="83">SUM(CH24:CH28)</f>
        <v>0</v>
      </c>
      <c r="CJ23" s="33">
        <f t="shared" si="4"/>
        <v>0</v>
      </c>
      <c r="CK23" s="33">
        <f>SUM(CK24:CK28)</f>
        <v>0</v>
      </c>
      <c r="CL23" s="33">
        <f t="shared" ref="CL23:CV23" si="84">SUM(CL24:CL28)</f>
        <v>0</v>
      </c>
      <c r="CM23" s="33">
        <f t="shared" si="84"/>
        <v>0</v>
      </c>
      <c r="CN23" s="33">
        <f t="shared" si="84"/>
        <v>0</v>
      </c>
      <c r="CO23" s="33">
        <f t="shared" si="84"/>
        <v>0</v>
      </c>
      <c r="CP23" s="33">
        <f t="shared" si="84"/>
        <v>0</v>
      </c>
      <c r="CQ23" s="33">
        <f t="shared" si="84"/>
        <v>0</v>
      </c>
      <c r="CR23" s="33">
        <f t="shared" si="84"/>
        <v>0</v>
      </c>
      <c r="CS23" s="33">
        <f t="shared" si="84"/>
        <v>0</v>
      </c>
      <c r="CT23" s="33">
        <f t="shared" si="84"/>
        <v>0</v>
      </c>
      <c r="CU23" s="33">
        <f t="shared" si="84"/>
        <v>0</v>
      </c>
      <c r="CV23" s="33">
        <f t="shared" si="84"/>
        <v>0</v>
      </c>
      <c r="CX23" s="33">
        <f t="shared" si="6"/>
        <v>0</v>
      </c>
      <c r="CY23" s="33">
        <f>SUM(CY24:CY28)</f>
        <v>0</v>
      </c>
      <c r="CZ23" s="33">
        <f t="shared" ref="CZ23:DJ23" si="85">SUM(CZ24:CZ28)</f>
        <v>0</v>
      </c>
      <c r="DA23" s="33">
        <f t="shared" si="85"/>
        <v>0</v>
      </c>
      <c r="DB23" s="33">
        <f t="shared" si="85"/>
        <v>0</v>
      </c>
      <c r="DC23" s="33">
        <f t="shared" si="85"/>
        <v>0</v>
      </c>
      <c r="DD23" s="33">
        <f t="shared" si="85"/>
        <v>0</v>
      </c>
      <c r="DE23" s="33">
        <f t="shared" si="85"/>
        <v>0</v>
      </c>
      <c r="DF23" s="33">
        <f t="shared" si="85"/>
        <v>0</v>
      </c>
      <c r="DG23" s="33">
        <f t="shared" si="85"/>
        <v>0</v>
      </c>
      <c r="DH23" s="33">
        <f t="shared" si="85"/>
        <v>0</v>
      </c>
      <c r="DI23" s="33">
        <f t="shared" si="85"/>
        <v>0</v>
      </c>
      <c r="DJ23" s="33">
        <f t="shared" si="85"/>
        <v>0</v>
      </c>
      <c r="DL23" s="33">
        <f t="shared" si="8"/>
        <v>0</v>
      </c>
      <c r="DM23" s="33">
        <f>SUM(DM24:DM28)</f>
        <v>0</v>
      </c>
      <c r="DN23" s="33">
        <f t="shared" ref="DN23:DX23" si="86">SUM(DN24:DN28)</f>
        <v>0</v>
      </c>
      <c r="DO23" s="33">
        <f t="shared" si="86"/>
        <v>0</v>
      </c>
      <c r="DP23" s="33">
        <f t="shared" si="86"/>
        <v>0</v>
      </c>
      <c r="DQ23" s="33">
        <f t="shared" si="86"/>
        <v>0</v>
      </c>
      <c r="DR23" s="33">
        <f t="shared" si="86"/>
        <v>0</v>
      </c>
      <c r="DS23" s="33">
        <f t="shared" si="86"/>
        <v>0</v>
      </c>
      <c r="DT23" s="33">
        <f t="shared" si="86"/>
        <v>0</v>
      </c>
      <c r="DU23" s="33">
        <f t="shared" si="86"/>
        <v>0</v>
      </c>
      <c r="DV23" s="33">
        <f t="shared" si="86"/>
        <v>0</v>
      </c>
      <c r="DW23" s="33">
        <f t="shared" si="86"/>
        <v>0</v>
      </c>
      <c r="DX23" s="33">
        <f t="shared" si="86"/>
        <v>0</v>
      </c>
      <c r="DY23" s="195"/>
      <c r="EA23" s="33">
        <f t="shared" si="10"/>
        <v>0</v>
      </c>
      <c r="EB23" s="33">
        <f>SUM(EB24:EB28)</f>
        <v>0</v>
      </c>
      <c r="EC23" s="33">
        <f t="shared" ref="EC23:EM23" si="87">SUM(EC24:EC28)</f>
        <v>0</v>
      </c>
      <c r="ED23" s="33">
        <f t="shared" si="87"/>
        <v>0</v>
      </c>
      <c r="EE23" s="33">
        <f t="shared" si="87"/>
        <v>0</v>
      </c>
      <c r="EF23" s="33">
        <f t="shared" si="87"/>
        <v>0</v>
      </c>
      <c r="EG23" s="33">
        <f t="shared" si="87"/>
        <v>0</v>
      </c>
      <c r="EH23" s="33">
        <f t="shared" si="87"/>
        <v>0</v>
      </c>
      <c r="EI23" s="33">
        <f t="shared" si="87"/>
        <v>0</v>
      </c>
      <c r="EJ23" s="33">
        <f t="shared" si="87"/>
        <v>0</v>
      </c>
      <c r="EK23" s="33">
        <f t="shared" si="87"/>
        <v>0</v>
      </c>
      <c r="EL23" s="33">
        <f t="shared" si="87"/>
        <v>0</v>
      </c>
      <c r="EM23" s="33">
        <f t="shared" si="87"/>
        <v>0</v>
      </c>
      <c r="EN23" s="195"/>
    </row>
    <row r="24" spans="2:144" hidden="1" outlineLevel="1" x14ac:dyDescent="0.35">
      <c r="B24" s="36" t="s">
        <v>148</v>
      </c>
      <c r="D24" s="33">
        <v>0</v>
      </c>
      <c r="E24" s="31">
        <v>0</v>
      </c>
      <c r="F24" s="31"/>
      <c r="G24" s="31">
        <v>0</v>
      </c>
      <c r="H24" s="31">
        <v>0</v>
      </c>
      <c r="I24" s="31">
        <v>0</v>
      </c>
      <c r="J24" s="31">
        <v>0</v>
      </c>
      <c r="K24" s="31">
        <v>0</v>
      </c>
      <c r="L24" s="31">
        <v>0</v>
      </c>
      <c r="M24" s="31">
        <v>0</v>
      </c>
      <c r="N24" s="31">
        <v>0</v>
      </c>
      <c r="O24" s="31">
        <v>0</v>
      </c>
      <c r="P24" s="31">
        <v>0</v>
      </c>
      <c r="R24" s="33">
        <v>0</v>
      </c>
      <c r="S24" s="31">
        <v>0</v>
      </c>
      <c r="T24" s="31">
        <v>0</v>
      </c>
      <c r="U24" s="31">
        <v>0</v>
      </c>
      <c r="V24" s="31">
        <v>0</v>
      </c>
      <c r="W24" s="31">
        <v>0</v>
      </c>
      <c r="X24" s="31">
        <v>0</v>
      </c>
      <c r="Y24" s="31">
        <v>0</v>
      </c>
      <c r="Z24" s="31">
        <v>0</v>
      </c>
      <c r="AA24" s="31">
        <v>0</v>
      </c>
      <c r="AB24" s="31">
        <v>0</v>
      </c>
      <c r="AC24" s="31">
        <v>0</v>
      </c>
      <c r="AD24" s="31">
        <v>0</v>
      </c>
      <c r="AF24" s="33">
        <v>0</v>
      </c>
      <c r="AG24" s="31">
        <v>0</v>
      </c>
      <c r="AH24" s="31">
        <v>0</v>
      </c>
      <c r="AI24" s="31">
        <v>0</v>
      </c>
      <c r="AJ24" s="31">
        <v>0</v>
      </c>
      <c r="AK24" s="31">
        <v>0</v>
      </c>
      <c r="AL24" s="31">
        <v>0</v>
      </c>
      <c r="AM24" s="31">
        <v>0</v>
      </c>
      <c r="AN24" s="31">
        <v>0</v>
      </c>
      <c r="AO24" s="31">
        <v>0</v>
      </c>
      <c r="AP24" s="31">
        <v>0</v>
      </c>
      <c r="AQ24" s="31">
        <v>0</v>
      </c>
      <c r="AR24" s="31">
        <v>0</v>
      </c>
      <c r="AT24" s="33">
        <v>0</v>
      </c>
      <c r="AU24" s="31">
        <v>0</v>
      </c>
      <c r="AV24" s="31">
        <v>0</v>
      </c>
      <c r="AW24" s="31">
        <v>0</v>
      </c>
      <c r="AX24" s="31">
        <v>0</v>
      </c>
      <c r="AY24" s="31">
        <v>0</v>
      </c>
      <c r="AZ24" s="31">
        <v>0</v>
      </c>
      <c r="BA24" s="31">
        <v>0</v>
      </c>
      <c r="BB24" s="31">
        <v>0</v>
      </c>
      <c r="BC24" s="31">
        <v>0</v>
      </c>
      <c r="BD24" s="31">
        <v>0</v>
      </c>
      <c r="BE24" s="31">
        <v>0</v>
      </c>
      <c r="BF24" s="31">
        <v>0</v>
      </c>
      <c r="BH24" s="33">
        <f t="shared" si="0"/>
        <v>0</v>
      </c>
      <c r="BI24" s="58"/>
      <c r="BJ24" s="58"/>
      <c r="BK24" s="58"/>
      <c r="BL24" s="58"/>
      <c r="BM24" s="58"/>
      <c r="BN24" s="58"/>
      <c r="BO24" s="58"/>
      <c r="BP24" s="58"/>
      <c r="BQ24" s="58"/>
      <c r="BR24" s="58"/>
      <c r="BS24" s="58"/>
      <c r="BT24" s="58"/>
      <c r="BV24" s="33">
        <f t="shared" si="2"/>
        <v>0</v>
      </c>
      <c r="BW24" s="58"/>
      <c r="BX24" s="58"/>
      <c r="BY24" s="58"/>
      <c r="BZ24" s="58"/>
      <c r="CA24" s="58"/>
      <c r="CB24" s="58"/>
      <c r="CC24" s="58"/>
      <c r="CD24" s="58"/>
      <c r="CE24" s="58"/>
      <c r="CF24" s="58"/>
      <c r="CG24" s="58"/>
      <c r="CH24" s="58"/>
      <c r="CJ24" s="33">
        <f t="shared" si="4"/>
        <v>0</v>
      </c>
      <c r="CK24" s="58"/>
      <c r="CL24" s="58"/>
      <c r="CM24" s="58"/>
      <c r="CN24" s="58"/>
      <c r="CO24" s="58"/>
      <c r="CP24" s="58"/>
      <c r="CQ24" s="58"/>
      <c r="CR24" s="58"/>
      <c r="CS24" s="58"/>
      <c r="CT24" s="58"/>
      <c r="CU24" s="58"/>
      <c r="CV24" s="58"/>
      <c r="CX24" s="33">
        <f t="shared" si="6"/>
        <v>0</v>
      </c>
      <c r="CY24" s="58"/>
      <c r="CZ24" s="58"/>
      <c r="DA24" s="58"/>
      <c r="DB24" s="58"/>
      <c r="DC24" s="58"/>
      <c r="DD24" s="58"/>
      <c r="DE24" s="58"/>
      <c r="DF24" s="58"/>
      <c r="DG24" s="58"/>
      <c r="DH24" s="58"/>
      <c r="DI24" s="58"/>
      <c r="DJ24" s="58"/>
      <c r="DL24" s="33">
        <f t="shared" si="8"/>
        <v>0</v>
      </c>
      <c r="DM24" s="58"/>
      <c r="DN24" s="58"/>
      <c r="DO24" s="58"/>
      <c r="DP24" s="58"/>
      <c r="DQ24" s="58"/>
      <c r="DR24" s="58"/>
      <c r="DS24" s="58"/>
      <c r="DT24" s="58"/>
      <c r="DU24" s="58"/>
      <c r="DV24" s="58"/>
      <c r="DW24" s="58"/>
      <c r="DX24" s="58"/>
      <c r="DY24" s="195"/>
      <c r="EA24" s="33">
        <f t="shared" si="10"/>
        <v>0</v>
      </c>
      <c r="EB24" s="58"/>
      <c r="EC24" s="58"/>
      <c r="ED24" s="58"/>
      <c r="EE24" s="58"/>
      <c r="EF24" s="58"/>
      <c r="EG24" s="58"/>
      <c r="EH24" s="58"/>
      <c r="EI24" s="58"/>
      <c r="EJ24" s="58"/>
      <c r="EK24" s="58"/>
      <c r="EL24" s="58"/>
      <c r="EM24" s="58"/>
      <c r="EN24" s="195"/>
    </row>
    <row r="25" spans="2:144" hidden="1" outlineLevel="1" x14ac:dyDescent="0.35">
      <c r="B25" s="36" t="s">
        <v>149</v>
      </c>
      <c r="D25" s="33">
        <v>0</v>
      </c>
      <c r="E25" s="31">
        <v>0</v>
      </c>
      <c r="F25" s="31"/>
      <c r="G25" s="31">
        <v>0</v>
      </c>
      <c r="H25" s="31">
        <v>0</v>
      </c>
      <c r="I25" s="31">
        <v>0</v>
      </c>
      <c r="J25" s="31">
        <v>0</v>
      </c>
      <c r="K25" s="31">
        <v>0</v>
      </c>
      <c r="L25" s="31">
        <v>0</v>
      </c>
      <c r="M25" s="31">
        <v>0</v>
      </c>
      <c r="N25" s="31">
        <v>0</v>
      </c>
      <c r="O25" s="31">
        <v>0</v>
      </c>
      <c r="P25" s="31">
        <v>0</v>
      </c>
      <c r="R25" s="33">
        <v>0</v>
      </c>
      <c r="S25" s="31">
        <v>0</v>
      </c>
      <c r="T25" s="31">
        <v>0</v>
      </c>
      <c r="U25" s="31">
        <v>0</v>
      </c>
      <c r="V25" s="31">
        <v>0</v>
      </c>
      <c r="W25" s="31">
        <v>0</v>
      </c>
      <c r="X25" s="31">
        <v>0</v>
      </c>
      <c r="Y25" s="31">
        <v>0</v>
      </c>
      <c r="Z25" s="31">
        <v>0</v>
      </c>
      <c r="AA25" s="31">
        <v>0</v>
      </c>
      <c r="AB25" s="31">
        <v>0</v>
      </c>
      <c r="AC25" s="31">
        <v>0</v>
      </c>
      <c r="AD25" s="31">
        <v>0</v>
      </c>
      <c r="AF25" s="33">
        <v>0</v>
      </c>
      <c r="AG25" s="31">
        <v>0</v>
      </c>
      <c r="AH25" s="31">
        <v>0</v>
      </c>
      <c r="AI25" s="31">
        <v>0</v>
      </c>
      <c r="AJ25" s="31">
        <v>0</v>
      </c>
      <c r="AK25" s="31">
        <v>0</v>
      </c>
      <c r="AL25" s="31">
        <v>0</v>
      </c>
      <c r="AM25" s="31">
        <v>0</v>
      </c>
      <c r="AN25" s="31">
        <v>0</v>
      </c>
      <c r="AO25" s="31">
        <v>0</v>
      </c>
      <c r="AP25" s="31">
        <v>0</v>
      </c>
      <c r="AQ25" s="31">
        <v>0</v>
      </c>
      <c r="AR25" s="31">
        <v>0</v>
      </c>
      <c r="AT25" s="33">
        <v>0</v>
      </c>
      <c r="AU25" s="31">
        <v>0</v>
      </c>
      <c r="AV25" s="31">
        <v>0</v>
      </c>
      <c r="AW25" s="31">
        <v>0</v>
      </c>
      <c r="AX25" s="31">
        <v>0</v>
      </c>
      <c r="AY25" s="31">
        <v>0</v>
      </c>
      <c r="AZ25" s="31">
        <v>0</v>
      </c>
      <c r="BA25" s="31">
        <v>0</v>
      </c>
      <c r="BB25" s="31">
        <v>0</v>
      </c>
      <c r="BC25" s="31">
        <v>0</v>
      </c>
      <c r="BD25" s="31">
        <v>0</v>
      </c>
      <c r="BE25" s="31">
        <v>0</v>
      </c>
      <c r="BF25" s="31">
        <v>0</v>
      </c>
      <c r="BH25" s="33">
        <f t="shared" si="0"/>
        <v>0</v>
      </c>
      <c r="BI25" s="58"/>
      <c r="BJ25" s="58"/>
      <c r="BK25" s="58"/>
      <c r="BL25" s="58"/>
      <c r="BM25" s="58"/>
      <c r="BN25" s="58"/>
      <c r="BO25" s="58"/>
      <c r="BP25" s="58"/>
      <c r="BQ25" s="58"/>
      <c r="BR25" s="58"/>
      <c r="BS25" s="58"/>
      <c r="BT25" s="58"/>
      <c r="BV25" s="33">
        <f t="shared" si="2"/>
        <v>0</v>
      </c>
      <c r="BW25" s="58"/>
      <c r="BX25" s="58"/>
      <c r="BY25" s="58"/>
      <c r="BZ25" s="58"/>
      <c r="CA25" s="58"/>
      <c r="CB25" s="58"/>
      <c r="CC25" s="58"/>
      <c r="CD25" s="58"/>
      <c r="CE25" s="58"/>
      <c r="CF25" s="58"/>
      <c r="CG25" s="58"/>
      <c r="CH25" s="58"/>
      <c r="CJ25" s="33">
        <f t="shared" si="4"/>
        <v>0</v>
      </c>
      <c r="CK25" s="58"/>
      <c r="CL25" s="58"/>
      <c r="CM25" s="58"/>
      <c r="CN25" s="58"/>
      <c r="CO25" s="58"/>
      <c r="CP25" s="58"/>
      <c r="CQ25" s="58"/>
      <c r="CR25" s="58"/>
      <c r="CS25" s="58"/>
      <c r="CT25" s="58"/>
      <c r="CU25" s="58"/>
      <c r="CV25" s="58"/>
      <c r="CX25" s="33">
        <f t="shared" si="6"/>
        <v>0</v>
      </c>
      <c r="CY25" s="58"/>
      <c r="CZ25" s="58"/>
      <c r="DA25" s="58"/>
      <c r="DB25" s="58"/>
      <c r="DC25" s="58"/>
      <c r="DD25" s="58"/>
      <c r="DE25" s="58"/>
      <c r="DF25" s="58"/>
      <c r="DG25" s="58"/>
      <c r="DH25" s="58"/>
      <c r="DI25" s="58"/>
      <c r="DJ25" s="58"/>
      <c r="DL25" s="33">
        <f t="shared" si="8"/>
        <v>0</v>
      </c>
      <c r="DM25" s="58"/>
      <c r="DN25" s="58"/>
      <c r="DO25" s="58"/>
      <c r="DP25" s="58"/>
      <c r="DQ25" s="58"/>
      <c r="DR25" s="58"/>
      <c r="DS25" s="58"/>
      <c r="DT25" s="58"/>
      <c r="DU25" s="58"/>
      <c r="DV25" s="58"/>
      <c r="DW25" s="58"/>
      <c r="DX25" s="58"/>
      <c r="DY25" s="195"/>
      <c r="EA25" s="33">
        <f t="shared" si="10"/>
        <v>0</v>
      </c>
      <c r="EB25" s="58"/>
      <c r="EC25" s="58"/>
      <c r="ED25" s="58"/>
      <c r="EE25" s="58"/>
      <c r="EF25" s="58"/>
      <c r="EG25" s="58"/>
      <c r="EH25" s="58"/>
      <c r="EI25" s="58"/>
      <c r="EJ25" s="58"/>
      <c r="EK25" s="58"/>
      <c r="EL25" s="58"/>
      <c r="EM25" s="58"/>
      <c r="EN25" s="195"/>
    </row>
    <row r="26" spans="2:144" hidden="1" outlineLevel="1" x14ac:dyDescent="0.35">
      <c r="B26" s="36" t="s">
        <v>150</v>
      </c>
      <c r="D26" s="33">
        <v>0</v>
      </c>
      <c r="E26" s="31">
        <v>0</v>
      </c>
      <c r="F26" s="31"/>
      <c r="G26" s="31">
        <v>0</v>
      </c>
      <c r="H26" s="31">
        <v>0</v>
      </c>
      <c r="I26" s="31">
        <v>0</v>
      </c>
      <c r="J26" s="31">
        <v>0</v>
      </c>
      <c r="K26" s="31">
        <v>0</v>
      </c>
      <c r="L26" s="31">
        <v>0</v>
      </c>
      <c r="M26" s="31">
        <v>0</v>
      </c>
      <c r="N26" s="31">
        <v>0</v>
      </c>
      <c r="O26" s="31">
        <v>0</v>
      </c>
      <c r="P26" s="31">
        <v>0</v>
      </c>
      <c r="R26" s="33">
        <v>0</v>
      </c>
      <c r="S26" s="31">
        <v>0</v>
      </c>
      <c r="T26" s="31">
        <v>0</v>
      </c>
      <c r="U26" s="31">
        <v>0</v>
      </c>
      <c r="V26" s="31">
        <v>0</v>
      </c>
      <c r="W26" s="31">
        <v>0</v>
      </c>
      <c r="X26" s="31">
        <v>0</v>
      </c>
      <c r="Y26" s="31">
        <v>0</v>
      </c>
      <c r="Z26" s="31">
        <v>0</v>
      </c>
      <c r="AA26" s="31">
        <v>0</v>
      </c>
      <c r="AB26" s="31">
        <v>0</v>
      </c>
      <c r="AC26" s="31">
        <v>0</v>
      </c>
      <c r="AD26" s="31">
        <v>0</v>
      </c>
      <c r="AF26" s="33">
        <v>0</v>
      </c>
      <c r="AG26" s="31">
        <v>0</v>
      </c>
      <c r="AH26" s="31">
        <v>0</v>
      </c>
      <c r="AI26" s="31">
        <v>0</v>
      </c>
      <c r="AJ26" s="31">
        <v>0</v>
      </c>
      <c r="AK26" s="31">
        <v>0</v>
      </c>
      <c r="AL26" s="31">
        <v>0</v>
      </c>
      <c r="AM26" s="31">
        <v>0</v>
      </c>
      <c r="AN26" s="31">
        <v>0</v>
      </c>
      <c r="AO26" s="31">
        <v>0</v>
      </c>
      <c r="AP26" s="31">
        <v>0</v>
      </c>
      <c r="AQ26" s="31">
        <v>0</v>
      </c>
      <c r="AR26" s="31">
        <v>0</v>
      </c>
      <c r="AT26" s="33">
        <v>0</v>
      </c>
      <c r="AU26" s="31">
        <v>0</v>
      </c>
      <c r="AV26" s="31">
        <v>0</v>
      </c>
      <c r="AW26" s="31">
        <v>0</v>
      </c>
      <c r="AX26" s="31">
        <v>0</v>
      </c>
      <c r="AY26" s="31">
        <v>0</v>
      </c>
      <c r="AZ26" s="31">
        <v>0</v>
      </c>
      <c r="BA26" s="31">
        <v>0</v>
      </c>
      <c r="BB26" s="31">
        <v>0</v>
      </c>
      <c r="BC26" s="31">
        <v>0</v>
      </c>
      <c r="BD26" s="31">
        <v>0</v>
      </c>
      <c r="BE26" s="31">
        <v>0</v>
      </c>
      <c r="BF26" s="31">
        <v>0</v>
      </c>
      <c r="BH26" s="33">
        <f t="shared" si="0"/>
        <v>0</v>
      </c>
      <c r="BI26" s="58"/>
      <c r="BJ26" s="58"/>
      <c r="BK26" s="58"/>
      <c r="BL26" s="58"/>
      <c r="BM26" s="58"/>
      <c r="BN26" s="58"/>
      <c r="BO26" s="58"/>
      <c r="BP26" s="58"/>
      <c r="BQ26" s="58"/>
      <c r="BR26" s="58"/>
      <c r="BS26" s="58"/>
      <c r="BT26" s="58"/>
      <c r="BV26" s="33">
        <f t="shared" si="2"/>
        <v>0</v>
      </c>
      <c r="BW26" s="58"/>
      <c r="BX26" s="58"/>
      <c r="BY26" s="58"/>
      <c r="BZ26" s="58"/>
      <c r="CA26" s="58"/>
      <c r="CB26" s="58"/>
      <c r="CC26" s="58"/>
      <c r="CD26" s="58"/>
      <c r="CE26" s="58"/>
      <c r="CF26" s="58"/>
      <c r="CG26" s="58"/>
      <c r="CH26" s="58"/>
      <c r="CJ26" s="33">
        <f t="shared" si="4"/>
        <v>0</v>
      </c>
      <c r="CK26" s="58"/>
      <c r="CL26" s="58"/>
      <c r="CM26" s="58"/>
      <c r="CN26" s="58"/>
      <c r="CO26" s="58"/>
      <c r="CP26" s="58"/>
      <c r="CQ26" s="58"/>
      <c r="CR26" s="58"/>
      <c r="CS26" s="58"/>
      <c r="CT26" s="58"/>
      <c r="CU26" s="58"/>
      <c r="CV26" s="58"/>
      <c r="CX26" s="33">
        <f t="shared" si="6"/>
        <v>0</v>
      </c>
      <c r="CY26" s="58"/>
      <c r="CZ26" s="58"/>
      <c r="DA26" s="58"/>
      <c r="DB26" s="58"/>
      <c r="DC26" s="58"/>
      <c r="DD26" s="58"/>
      <c r="DE26" s="58"/>
      <c r="DF26" s="58"/>
      <c r="DG26" s="58"/>
      <c r="DH26" s="58"/>
      <c r="DI26" s="58"/>
      <c r="DJ26" s="58"/>
      <c r="DL26" s="33">
        <f t="shared" si="8"/>
        <v>0</v>
      </c>
      <c r="DM26" s="58"/>
      <c r="DN26" s="58"/>
      <c r="DO26" s="58"/>
      <c r="DP26" s="58"/>
      <c r="DQ26" s="58"/>
      <c r="DR26" s="58"/>
      <c r="DS26" s="58"/>
      <c r="DT26" s="58"/>
      <c r="DU26" s="58"/>
      <c r="DV26" s="58"/>
      <c r="DW26" s="58"/>
      <c r="DX26" s="58"/>
      <c r="DY26" s="195"/>
      <c r="EA26" s="33">
        <f t="shared" si="10"/>
        <v>0</v>
      </c>
      <c r="EB26" s="58"/>
      <c r="EC26" s="58"/>
      <c r="ED26" s="58"/>
      <c r="EE26" s="58"/>
      <c r="EF26" s="58"/>
      <c r="EG26" s="58"/>
      <c r="EH26" s="58"/>
      <c r="EI26" s="58"/>
      <c r="EJ26" s="58"/>
      <c r="EK26" s="58"/>
      <c r="EL26" s="58"/>
      <c r="EM26" s="58"/>
      <c r="EN26" s="195"/>
    </row>
    <row r="27" spans="2:144" hidden="1" outlineLevel="1" x14ac:dyDescent="0.35">
      <c r="B27" s="36" t="s">
        <v>151</v>
      </c>
      <c r="D27" s="33">
        <v>0</v>
      </c>
      <c r="E27" s="31">
        <v>0</v>
      </c>
      <c r="F27" s="31">
        <v>0</v>
      </c>
      <c r="G27" s="31">
        <v>0</v>
      </c>
      <c r="H27" s="31">
        <v>0</v>
      </c>
      <c r="I27" s="31">
        <v>0</v>
      </c>
      <c r="J27" s="31">
        <v>0</v>
      </c>
      <c r="K27" s="31">
        <v>0</v>
      </c>
      <c r="L27" s="31">
        <v>0</v>
      </c>
      <c r="M27" s="31">
        <v>0</v>
      </c>
      <c r="N27" s="31">
        <v>0</v>
      </c>
      <c r="O27" s="31">
        <v>0</v>
      </c>
      <c r="P27" s="31">
        <v>0</v>
      </c>
      <c r="R27" s="33">
        <v>0</v>
      </c>
      <c r="S27" s="31">
        <v>0</v>
      </c>
      <c r="T27" s="31">
        <v>0</v>
      </c>
      <c r="U27" s="31">
        <v>0</v>
      </c>
      <c r="V27" s="31">
        <v>0</v>
      </c>
      <c r="W27" s="31">
        <v>0</v>
      </c>
      <c r="X27" s="31">
        <v>0</v>
      </c>
      <c r="Y27" s="31">
        <v>0</v>
      </c>
      <c r="Z27" s="31">
        <v>0</v>
      </c>
      <c r="AA27" s="31">
        <v>0</v>
      </c>
      <c r="AB27" s="31">
        <v>0</v>
      </c>
      <c r="AC27" s="31">
        <v>0</v>
      </c>
      <c r="AD27" s="31">
        <v>0</v>
      </c>
      <c r="AF27" s="33">
        <v>0</v>
      </c>
      <c r="AG27" s="31">
        <v>0</v>
      </c>
      <c r="AH27" s="31">
        <v>0</v>
      </c>
      <c r="AI27" s="31">
        <v>0</v>
      </c>
      <c r="AJ27" s="31">
        <v>0</v>
      </c>
      <c r="AK27" s="31">
        <v>0</v>
      </c>
      <c r="AL27" s="31">
        <v>0</v>
      </c>
      <c r="AM27" s="31">
        <v>0</v>
      </c>
      <c r="AN27" s="31">
        <v>0</v>
      </c>
      <c r="AO27" s="31">
        <v>0</v>
      </c>
      <c r="AP27" s="31">
        <v>0</v>
      </c>
      <c r="AQ27" s="31">
        <v>0</v>
      </c>
      <c r="AR27" s="31">
        <v>0</v>
      </c>
      <c r="AT27" s="33">
        <v>0</v>
      </c>
      <c r="AU27" s="31">
        <v>0</v>
      </c>
      <c r="AV27" s="31">
        <v>0</v>
      </c>
      <c r="AW27" s="31">
        <v>0</v>
      </c>
      <c r="AX27" s="31">
        <v>0</v>
      </c>
      <c r="AY27" s="31">
        <v>0</v>
      </c>
      <c r="AZ27" s="31">
        <v>0</v>
      </c>
      <c r="BA27" s="31">
        <v>0</v>
      </c>
      <c r="BB27" s="31">
        <v>0</v>
      </c>
      <c r="BC27" s="31">
        <v>0</v>
      </c>
      <c r="BD27" s="31">
        <v>0</v>
      </c>
      <c r="BE27" s="31">
        <v>0</v>
      </c>
      <c r="BF27" s="31">
        <v>0</v>
      </c>
      <c r="BH27" s="33">
        <f t="shared" si="0"/>
        <v>0</v>
      </c>
      <c r="BI27" s="58"/>
      <c r="BJ27" s="58"/>
      <c r="BK27" s="58"/>
      <c r="BL27" s="58"/>
      <c r="BM27" s="58"/>
      <c r="BN27" s="58"/>
      <c r="BO27" s="58"/>
      <c r="BP27" s="58"/>
      <c r="BQ27" s="58"/>
      <c r="BR27" s="58"/>
      <c r="BS27" s="58"/>
      <c r="BT27" s="58"/>
      <c r="BV27" s="33">
        <f t="shared" si="2"/>
        <v>0</v>
      </c>
      <c r="BW27" s="58"/>
      <c r="BX27" s="58"/>
      <c r="BY27" s="58"/>
      <c r="BZ27" s="58"/>
      <c r="CA27" s="58"/>
      <c r="CB27" s="58"/>
      <c r="CC27" s="58"/>
      <c r="CD27" s="58"/>
      <c r="CE27" s="58"/>
      <c r="CF27" s="58"/>
      <c r="CG27" s="58"/>
      <c r="CH27" s="58"/>
      <c r="CJ27" s="33">
        <f t="shared" si="4"/>
        <v>0</v>
      </c>
      <c r="CK27" s="58"/>
      <c r="CL27" s="58"/>
      <c r="CM27" s="58"/>
      <c r="CN27" s="58"/>
      <c r="CO27" s="58"/>
      <c r="CP27" s="58"/>
      <c r="CQ27" s="58"/>
      <c r="CR27" s="58"/>
      <c r="CS27" s="58"/>
      <c r="CT27" s="58"/>
      <c r="CU27" s="58"/>
      <c r="CV27" s="58"/>
      <c r="CX27" s="33">
        <f t="shared" si="6"/>
        <v>0</v>
      </c>
      <c r="CY27" s="58"/>
      <c r="CZ27" s="58"/>
      <c r="DA27" s="58"/>
      <c r="DB27" s="58"/>
      <c r="DC27" s="58"/>
      <c r="DD27" s="58"/>
      <c r="DE27" s="58"/>
      <c r="DF27" s="58"/>
      <c r="DG27" s="58"/>
      <c r="DH27" s="58"/>
      <c r="DI27" s="58"/>
      <c r="DJ27" s="58"/>
      <c r="DL27" s="33">
        <f t="shared" si="8"/>
        <v>0</v>
      </c>
      <c r="DM27" s="58"/>
      <c r="DN27" s="58"/>
      <c r="DO27" s="58"/>
      <c r="DP27" s="58"/>
      <c r="DQ27" s="58"/>
      <c r="DR27" s="58"/>
      <c r="DS27" s="58"/>
      <c r="DT27" s="58"/>
      <c r="DU27" s="58"/>
      <c r="DV27" s="58"/>
      <c r="DW27" s="58"/>
      <c r="DX27" s="58"/>
      <c r="DY27" s="195"/>
      <c r="EA27" s="33">
        <f t="shared" si="10"/>
        <v>0</v>
      </c>
      <c r="EB27" s="58"/>
      <c r="EC27" s="58"/>
      <c r="ED27" s="58"/>
      <c r="EE27" s="58"/>
      <c r="EF27" s="58"/>
      <c r="EG27" s="58"/>
      <c r="EH27" s="58"/>
      <c r="EI27" s="58"/>
      <c r="EJ27" s="58"/>
      <c r="EK27" s="58"/>
      <c r="EL27" s="58"/>
      <c r="EM27" s="58"/>
      <c r="EN27" s="195"/>
    </row>
    <row r="28" spans="2:144" hidden="1" outlineLevel="1" x14ac:dyDescent="0.35">
      <c r="B28" s="36" t="s">
        <v>152</v>
      </c>
      <c r="D28" s="33">
        <v>0</v>
      </c>
      <c r="E28" s="31">
        <v>0</v>
      </c>
      <c r="F28" s="31">
        <v>0</v>
      </c>
      <c r="G28" s="31">
        <v>0</v>
      </c>
      <c r="H28" s="31">
        <v>0</v>
      </c>
      <c r="I28" s="31">
        <v>0</v>
      </c>
      <c r="J28" s="31">
        <v>0</v>
      </c>
      <c r="K28" s="31">
        <v>0</v>
      </c>
      <c r="L28" s="31">
        <v>0</v>
      </c>
      <c r="M28" s="31">
        <v>0</v>
      </c>
      <c r="N28" s="31">
        <v>0</v>
      </c>
      <c r="O28" s="31">
        <v>0</v>
      </c>
      <c r="P28" s="31">
        <v>0</v>
      </c>
      <c r="R28" s="33">
        <v>0</v>
      </c>
      <c r="S28" s="31">
        <v>0</v>
      </c>
      <c r="T28" s="31">
        <v>0</v>
      </c>
      <c r="U28" s="31">
        <v>0</v>
      </c>
      <c r="V28" s="31">
        <v>0</v>
      </c>
      <c r="W28" s="31">
        <v>0</v>
      </c>
      <c r="X28" s="31">
        <v>0</v>
      </c>
      <c r="Y28" s="31">
        <v>0</v>
      </c>
      <c r="Z28" s="31">
        <v>0</v>
      </c>
      <c r="AA28" s="31">
        <v>0</v>
      </c>
      <c r="AB28" s="31">
        <v>0</v>
      </c>
      <c r="AC28" s="31">
        <v>0</v>
      </c>
      <c r="AD28" s="31">
        <v>0</v>
      </c>
      <c r="AF28" s="33">
        <v>0</v>
      </c>
      <c r="AG28" s="31">
        <v>0</v>
      </c>
      <c r="AH28" s="31">
        <v>0</v>
      </c>
      <c r="AI28" s="31">
        <v>0</v>
      </c>
      <c r="AJ28" s="31">
        <v>0</v>
      </c>
      <c r="AK28" s="31">
        <v>0</v>
      </c>
      <c r="AL28" s="31">
        <v>0</v>
      </c>
      <c r="AM28" s="31">
        <v>0</v>
      </c>
      <c r="AN28" s="31">
        <v>0</v>
      </c>
      <c r="AO28" s="31">
        <v>0</v>
      </c>
      <c r="AP28" s="31">
        <v>0</v>
      </c>
      <c r="AQ28" s="31">
        <v>0</v>
      </c>
      <c r="AR28" s="31">
        <v>0</v>
      </c>
      <c r="AT28" s="33">
        <v>0</v>
      </c>
      <c r="AU28" s="31">
        <v>0</v>
      </c>
      <c r="AV28" s="31">
        <v>0</v>
      </c>
      <c r="AW28" s="31">
        <v>0</v>
      </c>
      <c r="AX28" s="31">
        <v>0</v>
      </c>
      <c r="AY28" s="31">
        <v>0</v>
      </c>
      <c r="AZ28" s="31">
        <v>0</v>
      </c>
      <c r="BA28" s="31">
        <v>0</v>
      </c>
      <c r="BB28" s="31">
        <v>0</v>
      </c>
      <c r="BC28" s="31">
        <v>0</v>
      </c>
      <c r="BD28" s="31">
        <v>0</v>
      </c>
      <c r="BE28" s="31">
        <v>0</v>
      </c>
      <c r="BF28" s="31">
        <v>0</v>
      </c>
      <c r="BH28" s="33">
        <f t="shared" si="0"/>
        <v>0</v>
      </c>
      <c r="BI28" s="58"/>
      <c r="BJ28" s="58"/>
      <c r="BK28" s="58"/>
      <c r="BL28" s="58"/>
      <c r="BM28" s="58"/>
      <c r="BN28" s="58"/>
      <c r="BO28" s="58"/>
      <c r="BP28" s="58"/>
      <c r="BQ28" s="58"/>
      <c r="BR28" s="58"/>
      <c r="BS28" s="58"/>
      <c r="BT28" s="58"/>
      <c r="BV28" s="33">
        <f t="shared" si="2"/>
        <v>0</v>
      </c>
      <c r="BW28" s="58"/>
      <c r="BX28" s="58"/>
      <c r="BY28" s="58"/>
      <c r="BZ28" s="58"/>
      <c r="CA28" s="58"/>
      <c r="CB28" s="58"/>
      <c r="CC28" s="58"/>
      <c r="CD28" s="58"/>
      <c r="CE28" s="58"/>
      <c r="CF28" s="58"/>
      <c r="CG28" s="58"/>
      <c r="CH28" s="58"/>
      <c r="CJ28" s="33">
        <f t="shared" si="4"/>
        <v>0</v>
      </c>
      <c r="CK28" s="58"/>
      <c r="CL28" s="58"/>
      <c r="CM28" s="58"/>
      <c r="CN28" s="58"/>
      <c r="CO28" s="58"/>
      <c r="CP28" s="58"/>
      <c r="CQ28" s="58"/>
      <c r="CR28" s="58"/>
      <c r="CS28" s="58"/>
      <c r="CT28" s="58"/>
      <c r="CU28" s="58"/>
      <c r="CV28" s="58"/>
      <c r="CX28" s="33">
        <f t="shared" si="6"/>
        <v>0</v>
      </c>
      <c r="CY28" s="58"/>
      <c r="CZ28" s="58"/>
      <c r="DA28" s="58"/>
      <c r="DB28" s="58"/>
      <c r="DC28" s="58"/>
      <c r="DD28" s="58"/>
      <c r="DE28" s="58"/>
      <c r="DF28" s="58"/>
      <c r="DG28" s="58"/>
      <c r="DH28" s="58"/>
      <c r="DI28" s="58"/>
      <c r="DJ28" s="58"/>
      <c r="DL28" s="33">
        <f t="shared" si="8"/>
        <v>0</v>
      </c>
      <c r="DM28" s="58"/>
      <c r="DN28" s="58"/>
      <c r="DO28" s="58"/>
      <c r="DP28" s="58"/>
      <c r="DQ28" s="58"/>
      <c r="DR28" s="58"/>
      <c r="DS28" s="58"/>
      <c r="DT28" s="58"/>
      <c r="DU28" s="58"/>
      <c r="DV28" s="58"/>
      <c r="DW28" s="58"/>
      <c r="DX28" s="58"/>
      <c r="DY28" s="195"/>
      <c r="EA28" s="33">
        <f t="shared" si="10"/>
        <v>0</v>
      </c>
      <c r="EB28" s="58"/>
      <c r="EC28" s="58"/>
      <c r="ED28" s="58"/>
      <c r="EE28" s="58"/>
      <c r="EF28" s="58"/>
      <c r="EG28" s="58"/>
      <c r="EH28" s="58"/>
      <c r="EI28" s="58"/>
      <c r="EJ28" s="58"/>
      <c r="EK28" s="58"/>
      <c r="EL28" s="58"/>
      <c r="EM28" s="58"/>
      <c r="EN28" s="195"/>
    </row>
    <row r="29" spans="2:144" collapsed="1" x14ac:dyDescent="0.35">
      <c r="B29" s="32" t="s">
        <v>153</v>
      </c>
      <c r="D29" s="33">
        <v>20000</v>
      </c>
      <c r="E29" s="33">
        <v>0</v>
      </c>
      <c r="F29" s="33">
        <v>0</v>
      </c>
      <c r="G29" s="33">
        <v>0</v>
      </c>
      <c r="H29" s="33">
        <v>0</v>
      </c>
      <c r="I29" s="33">
        <v>0</v>
      </c>
      <c r="J29" s="33">
        <v>0</v>
      </c>
      <c r="K29" s="33">
        <v>0</v>
      </c>
      <c r="L29" s="33">
        <v>0</v>
      </c>
      <c r="M29" s="33">
        <v>0</v>
      </c>
      <c r="N29" s="33">
        <v>0</v>
      </c>
      <c r="O29" s="33">
        <v>0</v>
      </c>
      <c r="P29" s="33">
        <v>20000</v>
      </c>
      <c r="R29" s="33">
        <v>0</v>
      </c>
      <c r="S29" s="33">
        <v>0</v>
      </c>
      <c r="T29" s="33">
        <v>0</v>
      </c>
      <c r="U29" s="33">
        <v>0</v>
      </c>
      <c r="V29" s="33">
        <v>0</v>
      </c>
      <c r="W29" s="33">
        <v>0</v>
      </c>
      <c r="X29" s="33">
        <v>0</v>
      </c>
      <c r="Y29" s="33">
        <v>0</v>
      </c>
      <c r="Z29" s="33">
        <v>0</v>
      </c>
      <c r="AA29" s="33">
        <v>0</v>
      </c>
      <c r="AB29" s="33">
        <v>0</v>
      </c>
      <c r="AC29" s="33">
        <v>0</v>
      </c>
      <c r="AD29" s="33">
        <v>0</v>
      </c>
      <c r="AF29" s="33">
        <v>0</v>
      </c>
      <c r="AG29" s="33">
        <v>0</v>
      </c>
      <c r="AH29" s="33">
        <v>0</v>
      </c>
      <c r="AI29" s="33">
        <v>0</v>
      </c>
      <c r="AJ29" s="33">
        <v>0</v>
      </c>
      <c r="AK29" s="33">
        <v>0</v>
      </c>
      <c r="AL29" s="33">
        <v>0</v>
      </c>
      <c r="AM29" s="33">
        <v>0</v>
      </c>
      <c r="AN29" s="33">
        <v>0</v>
      </c>
      <c r="AO29" s="33">
        <v>0</v>
      </c>
      <c r="AP29" s="33">
        <v>0</v>
      </c>
      <c r="AQ29" s="33">
        <v>0</v>
      </c>
      <c r="AR29" s="33">
        <v>0</v>
      </c>
      <c r="AT29" s="33">
        <v>0</v>
      </c>
      <c r="AU29" s="33">
        <v>0</v>
      </c>
      <c r="AV29" s="33">
        <v>0</v>
      </c>
      <c r="AW29" s="33">
        <v>0</v>
      </c>
      <c r="AX29" s="33">
        <v>0</v>
      </c>
      <c r="AY29" s="33">
        <v>0</v>
      </c>
      <c r="AZ29" s="33">
        <v>0</v>
      </c>
      <c r="BA29" s="33">
        <v>0</v>
      </c>
      <c r="BB29" s="33">
        <v>0</v>
      </c>
      <c r="BC29" s="33">
        <v>0</v>
      </c>
      <c r="BD29" s="33">
        <v>0</v>
      </c>
      <c r="BE29" s="33">
        <v>0</v>
      </c>
      <c r="BF29" s="33">
        <v>0</v>
      </c>
      <c r="BH29" s="33">
        <f t="shared" si="0"/>
        <v>0</v>
      </c>
      <c r="BI29" s="33">
        <f>BI30+BI34+BI38+BI42+BI43</f>
        <v>0</v>
      </c>
      <c r="BJ29" s="33">
        <f t="shared" ref="BJ29:BT29" si="88">BJ30+BJ34+BJ38+BJ42+BJ43</f>
        <v>0</v>
      </c>
      <c r="BK29" s="33">
        <f t="shared" si="88"/>
        <v>0</v>
      </c>
      <c r="BL29" s="33">
        <f t="shared" si="88"/>
        <v>0</v>
      </c>
      <c r="BM29" s="33">
        <f t="shared" si="88"/>
        <v>0</v>
      </c>
      <c r="BN29" s="33">
        <f t="shared" si="88"/>
        <v>0</v>
      </c>
      <c r="BO29" s="33">
        <f t="shared" si="88"/>
        <v>0</v>
      </c>
      <c r="BP29" s="33">
        <f t="shared" si="88"/>
        <v>0</v>
      </c>
      <c r="BQ29" s="33">
        <f t="shared" si="88"/>
        <v>0</v>
      </c>
      <c r="BR29" s="33">
        <f t="shared" si="88"/>
        <v>0</v>
      </c>
      <c r="BS29" s="33">
        <f t="shared" si="88"/>
        <v>0</v>
      </c>
      <c r="BT29" s="33">
        <f t="shared" si="88"/>
        <v>0</v>
      </c>
      <c r="BV29" s="33">
        <f t="shared" si="2"/>
        <v>0</v>
      </c>
      <c r="BW29" s="33">
        <f>BW30+BW34+BW38+BW42+BW43</f>
        <v>0</v>
      </c>
      <c r="BX29" s="33">
        <f t="shared" ref="BX29" si="89">BX30+BX34+BX38+BX42+BX43</f>
        <v>0</v>
      </c>
      <c r="BY29" s="33">
        <f t="shared" ref="BY29" si="90">BY30+BY34+BY38+BY42+BY43</f>
        <v>0</v>
      </c>
      <c r="BZ29" s="33">
        <f t="shared" ref="BZ29" si="91">BZ30+BZ34+BZ38+BZ42+BZ43</f>
        <v>0</v>
      </c>
      <c r="CA29" s="33">
        <f t="shared" ref="CA29" si="92">CA30+CA34+CA38+CA42+CA43</f>
        <v>0</v>
      </c>
      <c r="CB29" s="33">
        <f t="shared" ref="CB29" si="93">CB30+CB34+CB38+CB42+CB43</f>
        <v>0</v>
      </c>
      <c r="CC29" s="33">
        <f t="shared" ref="CC29" si="94">CC30+CC34+CC38+CC42+CC43</f>
        <v>0</v>
      </c>
      <c r="CD29" s="33">
        <f t="shared" ref="CD29" si="95">CD30+CD34+CD38+CD42+CD43</f>
        <v>0</v>
      </c>
      <c r="CE29" s="33">
        <f t="shared" ref="CE29" si="96">CE30+CE34+CE38+CE42+CE43</f>
        <v>0</v>
      </c>
      <c r="CF29" s="33">
        <f t="shared" ref="CF29" si="97">CF30+CF34+CF38+CF42+CF43</f>
        <v>0</v>
      </c>
      <c r="CG29" s="33">
        <f t="shared" ref="CG29" si="98">CG30+CG34+CG38+CG42+CG43</f>
        <v>0</v>
      </c>
      <c r="CH29" s="33">
        <f t="shared" ref="CH29" si="99">CH30+CH34+CH38+CH42+CH43</f>
        <v>0</v>
      </c>
      <c r="CJ29" s="33">
        <f t="shared" si="4"/>
        <v>0</v>
      </c>
      <c r="CK29" s="33">
        <f>CK30+CK34+CK38+CK42+CK43</f>
        <v>0</v>
      </c>
      <c r="CL29" s="33">
        <f t="shared" ref="CL29:CV29" si="100">CL30+CL34+CL38+CL42+CL43</f>
        <v>0</v>
      </c>
      <c r="CM29" s="33">
        <f t="shared" si="100"/>
        <v>0</v>
      </c>
      <c r="CN29" s="33">
        <f t="shared" si="100"/>
        <v>0</v>
      </c>
      <c r="CO29" s="33">
        <f t="shared" si="100"/>
        <v>0</v>
      </c>
      <c r="CP29" s="33">
        <f t="shared" si="100"/>
        <v>0</v>
      </c>
      <c r="CQ29" s="33">
        <f t="shared" si="100"/>
        <v>0</v>
      </c>
      <c r="CR29" s="33">
        <f t="shared" si="100"/>
        <v>0</v>
      </c>
      <c r="CS29" s="33">
        <f t="shared" si="100"/>
        <v>0</v>
      </c>
      <c r="CT29" s="33">
        <f t="shared" si="100"/>
        <v>0</v>
      </c>
      <c r="CU29" s="33">
        <f t="shared" si="100"/>
        <v>0</v>
      </c>
      <c r="CV29" s="33">
        <f t="shared" si="100"/>
        <v>0</v>
      </c>
      <c r="CX29" s="33">
        <f t="shared" si="6"/>
        <v>0</v>
      </c>
      <c r="CY29" s="33">
        <f>CY30+CY34+CY38+CY42+CY43</f>
        <v>0</v>
      </c>
      <c r="CZ29" s="33">
        <f t="shared" ref="CZ29:DJ29" si="101">CZ30+CZ34+CZ38+CZ42+CZ43</f>
        <v>0</v>
      </c>
      <c r="DA29" s="33">
        <f t="shared" si="101"/>
        <v>0</v>
      </c>
      <c r="DB29" s="33">
        <f t="shared" si="101"/>
        <v>0</v>
      </c>
      <c r="DC29" s="33">
        <f t="shared" si="101"/>
        <v>0</v>
      </c>
      <c r="DD29" s="33">
        <f t="shared" si="101"/>
        <v>0</v>
      </c>
      <c r="DE29" s="33">
        <f t="shared" si="101"/>
        <v>0</v>
      </c>
      <c r="DF29" s="33">
        <f t="shared" si="101"/>
        <v>0</v>
      </c>
      <c r="DG29" s="33">
        <f t="shared" si="101"/>
        <v>0</v>
      </c>
      <c r="DH29" s="33">
        <f t="shared" si="101"/>
        <v>0</v>
      </c>
      <c r="DI29" s="33">
        <f t="shared" si="101"/>
        <v>0</v>
      </c>
      <c r="DJ29" s="33">
        <f t="shared" si="101"/>
        <v>0</v>
      </c>
      <c r="DL29" s="33">
        <f t="shared" si="8"/>
        <v>0</v>
      </c>
      <c r="DM29" s="33">
        <f>DM30+DM34+DM38+DM42+DM43</f>
        <v>0</v>
      </c>
      <c r="DN29" s="33">
        <f t="shared" ref="DN29:DX29" si="102">DN30+DN34+DN38+DN42+DN43</f>
        <v>0</v>
      </c>
      <c r="DO29" s="33">
        <f t="shared" si="102"/>
        <v>0</v>
      </c>
      <c r="DP29" s="33">
        <f t="shared" si="102"/>
        <v>0</v>
      </c>
      <c r="DQ29" s="33">
        <f t="shared" si="102"/>
        <v>0</v>
      </c>
      <c r="DR29" s="33">
        <f t="shared" si="102"/>
        <v>0</v>
      </c>
      <c r="DS29" s="33">
        <f t="shared" si="102"/>
        <v>0</v>
      </c>
      <c r="DT29" s="33">
        <f t="shared" si="102"/>
        <v>0</v>
      </c>
      <c r="DU29" s="33">
        <f t="shared" si="102"/>
        <v>0</v>
      </c>
      <c r="DV29" s="33">
        <f t="shared" si="102"/>
        <v>0</v>
      </c>
      <c r="DW29" s="33">
        <f t="shared" si="102"/>
        <v>0</v>
      </c>
      <c r="DX29" s="33">
        <f t="shared" si="102"/>
        <v>0</v>
      </c>
      <c r="DY29" s="195"/>
      <c r="EA29" s="33">
        <f t="shared" si="10"/>
        <v>0</v>
      </c>
      <c r="EB29" s="33">
        <f>EB30+EB34+EB38+EB42+EB43</f>
        <v>0</v>
      </c>
      <c r="EC29" s="33">
        <f t="shared" ref="EC29:EM29" si="103">EC30+EC34+EC38+EC42+EC43</f>
        <v>0</v>
      </c>
      <c r="ED29" s="33">
        <f t="shared" si="103"/>
        <v>0</v>
      </c>
      <c r="EE29" s="33">
        <f t="shared" si="103"/>
        <v>0</v>
      </c>
      <c r="EF29" s="33">
        <f t="shared" si="103"/>
        <v>0</v>
      </c>
      <c r="EG29" s="33">
        <f t="shared" si="103"/>
        <v>0</v>
      </c>
      <c r="EH29" s="33">
        <f t="shared" si="103"/>
        <v>0</v>
      </c>
      <c r="EI29" s="33">
        <f t="shared" si="103"/>
        <v>0</v>
      </c>
      <c r="EJ29" s="33">
        <f t="shared" si="103"/>
        <v>0</v>
      </c>
      <c r="EK29" s="33">
        <f t="shared" si="103"/>
        <v>0</v>
      </c>
      <c r="EL29" s="33">
        <f t="shared" si="103"/>
        <v>0</v>
      </c>
      <c r="EM29" s="33">
        <f t="shared" si="103"/>
        <v>0</v>
      </c>
      <c r="EN29" s="195"/>
    </row>
    <row r="30" spans="2:144" hidden="1" outlineLevel="1" x14ac:dyDescent="0.35">
      <c r="B30" s="34" t="s">
        <v>154</v>
      </c>
      <c r="C30" s="35"/>
      <c r="D30" s="33">
        <v>20000</v>
      </c>
      <c r="E30" s="33">
        <v>0</v>
      </c>
      <c r="F30" s="33">
        <v>0</v>
      </c>
      <c r="G30" s="33">
        <v>0</v>
      </c>
      <c r="H30" s="33">
        <v>0</v>
      </c>
      <c r="I30" s="33">
        <v>0</v>
      </c>
      <c r="J30" s="33">
        <v>0</v>
      </c>
      <c r="K30" s="33">
        <v>0</v>
      </c>
      <c r="L30" s="33">
        <v>0</v>
      </c>
      <c r="M30" s="33">
        <v>0</v>
      </c>
      <c r="N30" s="33">
        <v>0</v>
      </c>
      <c r="O30" s="33">
        <v>0</v>
      </c>
      <c r="P30" s="33">
        <v>20000</v>
      </c>
      <c r="R30" s="33">
        <v>0</v>
      </c>
      <c r="S30" s="33">
        <v>0</v>
      </c>
      <c r="T30" s="33">
        <v>0</v>
      </c>
      <c r="U30" s="33">
        <v>0</v>
      </c>
      <c r="V30" s="33">
        <v>0</v>
      </c>
      <c r="W30" s="33">
        <v>0</v>
      </c>
      <c r="X30" s="33">
        <v>0</v>
      </c>
      <c r="Y30" s="33">
        <v>0</v>
      </c>
      <c r="Z30" s="33">
        <v>0</v>
      </c>
      <c r="AA30" s="33">
        <v>0</v>
      </c>
      <c r="AB30" s="33">
        <v>0</v>
      </c>
      <c r="AC30" s="33">
        <v>0</v>
      </c>
      <c r="AD30" s="33">
        <v>0</v>
      </c>
      <c r="AF30" s="33">
        <v>0</v>
      </c>
      <c r="AG30" s="33">
        <v>0</v>
      </c>
      <c r="AH30" s="33">
        <v>0</v>
      </c>
      <c r="AI30" s="33">
        <v>0</v>
      </c>
      <c r="AJ30" s="33">
        <v>0</v>
      </c>
      <c r="AK30" s="33">
        <v>0</v>
      </c>
      <c r="AL30" s="33">
        <v>0</v>
      </c>
      <c r="AM30" s="33">
        <v>0</v>
      </c>
      <c r="AN30" s="33">
        <v>0</v>
      </c>
      <c r="AO30" s="33">
        <v>0</v>
      </c>
      <c r="AP30" s="33">
        <v>0</v>
      </c>
      <c r="AQ30" s="33">
        <v>0</v>
      </c>
      <c r="AR30" s="33">
        <v>0</v>
      </c>
      <c r="AT30" s="33">
        <v>0</v>
      </c>
      <c r="AU30" s="33">
        <v>0</v>
      </c>
      <c r="AV30" s="33">
        <v>0</v>
      </c>
      <c r="AW30" s="33">
        <v>0</v>
      </c>
      <c r="AX30" s="33">
        <v>0</v>
      </c>
      <c r="AY30" s="33">
        <v>0</v>
      </c>
      <c r="AZ30" s="33">
        <v>0</v>
      </c>
      <c r="BA30" s="33">
        <v>0</v>
      </c>
      <c r="BB30" s="33">
        <v>0</v>
      </c>
      <c r="BC30" s="33">
        <v>0</v>
      </c>
      <c r="BD30" s="33">
        <v>0</v>
      </c>
      <c r="BE30" s="33">
        <v>0</v>
      </c>
      <c r="BF30" s="33">
        <v>0</v>
      </c>
      <c r="BH30" s="33">
        <f t="shared" si="0"/>
        <v>0</v>
      </c>
      <c r="BI30" s="33">
        <f>SUM(BI31:BI33)</f>
        <v>0</v>
      </c>
      <c r="BJ30" s="33">
        <f t="shared" ref="BJ30:BT30" si="104">SUM(BJ31:BJ33)</f>
        <v>0</v>
      </c>
      <c r="BK30" s="33">
        <f t="shared" si="104"/>
        <v>0</v>
      </c>
      <c r="BL30" s="33">
        <f t="shared" si="104"/>
        <v>0</v>
      </c>
      <c r="BM30" s="33">
        <f t="shared" si="104"/>
        <v>0</v>
      </c>
      <c r="BN30" s="33">
        <f t="shared" si="104"/>
        <v>0</v>
      </c>
      <c r="BO30" s="33">
        <f t="shared" si="104"/>
        <v>0</v>
      </c>
      <c r="BP30" s="33">
        <f t="shared" si="104"/>
        <v>0</v>
      </c>
      <c r="BQ30" s="33">
        <f t="shared" si="104"/>
        <v>0</v>
      </c>
      <c r="BR30" s="33">
        <f t="shared" si="104"/>
        <v>0</v>
      </c>
      <c r="BS30" s="33">
        <f t="shared" si="104"/>
        <v>0</v>
      </c>
      <c r="BT30" s="33">
        <f t="shared" si="104"/>
        <v>0</v>
      </c>
      <c r="BV30" s="33">
        <f t="shared" si="2"/>
        <v>0</v>
      </c>
      <c r="BW30" s="33">
        <f>SUM(BW31:BW33)</f>
        <v>0</v>
      </c>
      <c r="BX30" s="33">
        <f t="shared" ref="BX30" si="105">SUM(BX31:BX33)</f>
        <v>0</v>
      </c>
      <c r="BY30" s="33">
        <f t="shared" ref="BY30" si="106">SUM(BY31:BY33)</f>
        <v>0</v>
      </c>
      <c r="BZ30" s="33">
        <f t="shared" ref="BZ30" si="107">SUM(BZ31:BZ33)</f>
        <v>0</v>
      </c>
      <c r="CA30" s="33">
        <f t="shared" ref="CA30" si="108">SUM(CA31:CA33)</f>
        <v>0</v>
      </c>
      <c r="CB30" s="33">
        <f t="shared" ref="CB30" si="109">SUM(CB31:CB33)</f>
        <v>0</v>
      </c>
      <c r="CC30" s="33">
        <f t="shared" ref="CC30" si="110">SUM(CC31:CC33)</f>
        <v>0</v>
      </c>
      <c r="CD30" s="33">
        <f t="shared" ref="CD30" si="111">SUM(CD31:CD33)</f>
        <v>0</v>
      </c>
      <c r="CE30" s="33">
        <f t="shared" ref="CE30" si="112">SUM(CE31:CE33)</f>
        <v>0</v>
      </c>
      <c r="CF30" s="33">
        <f t="shared" ref="CF30" si="113">SUM(CF31:CF33)</f>
        <v>0</v>
      </c>
      <c r="CG30" s="33">
        <f t="shared" ref="CG30" si="114">SUM(CG31:CG33)</f>
        <v>0</v>
      </c>
      <c r="CH30" s="33">
        <f t="shared" ref="CH30" si="115">SUM(CH31:CH33)</f>
        <v>0</v>
      </c>
      <c r="CJ30" s="33">
        <f t="shared" si="4"/>
        <v>0</v>
      </c>
      <c r="CK30" s="33">
        <f>SUM(CK31:CK33)</f>
        <v>0</v>
      </c>
      <c r="CL30" s="33">
        <f t="shared" ref="CL30:CV30" si="116">SUM(CL31:CL33)</f>
        <v>0</v>
      </c>
      <c r="CM30" s="33">
        <f t="shared" si="116"/>
        <v>0</v>
      </c>
      <c r="CN30" s="33">
        <f t="shared" si="116"/>
        <v>0</v>
      </c>
      <c r="CO30" s="33">
        <f t="shared" si="116"/>
        <v>0</v>
      </c>
      <c r="CP30" s="33">
        <f t="shared" si="116"/>
        <v>0</v>
      </c>
      <c r="CQ30" s="33">
        <f t="shared" si="116"/>
        <v>0</v>
      </c>
      <c r="CR30" s="33">
        <f t="shared" si="116"/>
        <v>0</v>
      </c>
      <c r="CS30" s="33">
        <f t="shared" si="116"/>
        <v>0</v>
      </c>
      <c r="CT30" s="33">
        <f t="shared" si="116"/>
        <v>0</v>
      </c>
      <c r="CU30" s="33">
        <f t="shared" si="116"/>
        <v>0</v>
      </c>
      <c r="CV30" s="33">
        <f t="shared" si="116"/>
        <v>0</v>
      </c>
      <c r="CX30" s="33">
        <f t="shared" si="6"/>
        <v>0</v>
      </c>
      <c r="CY30" s="33">
        <f>SUM(CY31:CY33)</f>
        <v>0</v>
      </c>
      <c r="CZ30" s="33">
        <f t="shared" ref="CZ30:DJ30" si="117">SUM(CZ31:CZ33)</f>
        <v>0</v>
      </c>
      <c r="DA30" s="33">
        <f t="shared" si="117"/>
        <v>0</v>
      </c>
      <c r="DB30" s="33">
        <f t="shared" si="117"/>
        <v>0</v>
      </c>
      <c r="DC30" s="33">
        <f t="shared" si="117"/>
        <v>0</v>
      </c>
      <c r="DD30" s="33">
        <f t="shared" si="117"/>
        <v>0</v>
      </c>
      <c r="DE30" s="33">
        <f t="shared" si="117"/>
        <v>0</v>
      </c>
      <c r="DF30" s="33">
        <f t="shared" si="117"/>
        <v>0</v>
      </c>
      <c r="DG30" s="33">
        <f t="shared" si="117"/>
        <v>0</v>
      </c>
      <c r="DH30" s="33">
        <f t="shared" si="117"/>
        <v>0</v>
      </c>
      <c r="DI30" s="33">
        <f t="shared" si="117"/>
        <v>0</v>
      </c>
      <c r="DJ30" s="33">
        <f t="shared" si="117"/>
        <v>0</v>
      </c>
      <c r="DL30" s="33">
        <f t="shared" si="8"/>
        <v>0</v>
      </c>
      <c r="DM30" s="33">
        <f>SUM(DM31:DM33)</f>
        <v>0</v>
      </c>
      <c r="DN30" s="33">
        <f t="shared" ref="DN30:DX30" si="118">SUM(DN31:DN33)</f>
        <v>0</v>
      </c>
      <c r="DO30" s="33">
        <f t="shared" si="118"/>
        <v>0</v>
      </c>
      <c r="DP30" s="33">
        <f t="shared" si="118"/>
        <v>0</v>
      </c>
      <c r="DQ30" s="33">
        <f t="shared" si="118"/>
        <v>0</v>
      </c>
      <c r="DR30" s="33">
        <f t="shared" si="118"/>
        <v>0</v>
      </c>
      <c r="DS30" s="33">
        <f t="shared" si="118"/>
        <v>0</v>
      </c>
      <c r="DT30" s="33">
        <f t="shared" si="118"/>
        <v>0</v>
      </c>
      <c r="DU30" s="33">
        <f t="shared" si="118"/>
        <v>0</v>
      </c>
      <c r="DV30" s="33">
        <f t="shared" si="118"/>
        <v>0</v>
      </c>
      <c r="DW30" s="33">
        <f t="shared" si="118"/>
        <v>0</v>
      </c>
      <c r="DX30" s="33">
        <f t="shared" si="118"/>
        <v>0</v>
      </c>
      <c r="DY30" s="195"/>
      <c r="EA30" s="33">
        <f t="shared" si="10"/>
        <v>0</v>
      </c>
      <c r="EB30" s="33">
        <f>SUM(EB31:EB33)</f>
        <v>0</v>
      </c>
      <c r="EC30" s="33">
        <f t="shared" ref="EC30:EM30" si="119">SUM(EC31:EC33)</f>
        <v>0</v>
      </c>
      <c r="ED30" s="33">
        <f t="shared" si="119"/>
        <v>0</v>
      </c>
      <c r="EE30" s="33">
        <f t="shared" si="119"/>
        <v>0</v>
      </c>
      <c r="EF30" s="33">
        <f t="shared" si="119"/>
        <v>0</v>
      </c>
      <c r="EG30" s="33">
        <f t="shared" si="119"/>
        <v>0</v>
      </c>
      <c r="EH30" s="33">
        <f t="shared" si="119"/>
        <v>0</v>
      </c>
      <c r="EI30" s="33">
        <f t="shared" si="119"/>
        <v>0</v>
      </c>
      <c r="EJ30" s="33">
        <f t="shared" si="119"/>
        <v>0</v>
      </c>
      <c r="EK30" s="33">
        <f t="shared" si="119"/>
        <v>0</v>
      </c>
      <c r="EL30" s="33">
        <f t="shared" si="119"/>
        <v>0</v>
      </c>
      <c r="EM30" s="33">
        <f t="shared" si="119"/>
        <v>0</v>
      </c>
      <c r="EN30" s="195"/>
    </row>
    <row r="31" spans="2:144" hidden="1" outlineLevel="2" x14ac:dyDescent="0.35">
      <c r="B31" s="29" t="s">
        <v>155</v>
      </c>
      <c r="C31" s="30"/>
      <c r="D31" s="33">
        <v>20000</v>
      </c>
      <c r="E31" s="31">
        <v>0</v>
      </c>
      <c r="F31" s="31">
        <v>0</v>
      </c>
      <c r="G31" s="31">
        <v>0</v>
      </c>
      <c r="H31" s="31">
        <v>0</v>
      </c>
      <c r="I31" s="31">
        <v>0</v>
      </c>
      <c r="J31" s="31">
        <v>0</v>
      </c>
      <c r="K31" s="31">
        <v>0</v>
      </c>
      <c r="L31" s="31">
        <v>0</v>
      </c>
      <c r="M31" s="31">
        <v>0</v>
      </c>
      <c r="N31" s="31">
        <v>0</v>
      </c>
      <c r="O31" s="31">
        <v>0</v>
      </c>
      <c r="P31" s="31">
        <v>20000</v>
      </c>
      <c r="R31" s="33">
        <v>0</v>
      </c>
      <c r="S31" s="31">
        <v>0</v>
      </c>
      <c r="T31" s="31">
        <v>0</v>
      </c>
      <c r="U31" s="31">
        <v>0</v>
      </c>
      <c r="V31" s="31">
        <v>0</v>
      </c>
      <c r="W31" s="31">
        <v>0</v>
      </c>
      <c r="X31" s="31">
        <v>0</v>
      </c>
      <c r="Y31" s="31">
        <v>0</v>
      </c>
      <c r="Z31" s="31">
        <v>0</v>
      </c>
      <c r="AA31" s="31">
        <v>0</v>
      </c>
      <c r="AB31" s="31">
        <v>0</v>
      </c>
      <c r="AC31" s="31">
        <v>0</v>
      </c>
      <c r="AD31" s="31">
        <v>0</v>
      </c>
      <c r="AF31" s="33">
        <v>0</v>
      </c>
      <c r="AG31" s="31">
        <v>0</v>
      </c>
      <c r="AH31" s="31">
        <v>0</v>
      </c>
      <c r="AI31" s="31">
        <v>0</v>
      </c>
      <c r="AJ31" s="31">
        <v>0</v>
      </c>
      <c r="AK31" s="31">
        <v>0</v>
      </c>
      <c r="AL31" s="31">
        <v>0</v>
      </c>
      <c r="AM31" s="31">
        <v>0</v>
      </c>
      <c r="AN31" s="31">
        <v>0</v>
      </c>
      <c r="AO31" s="31">
        <v>0</v>
      </c>
      <c r="AP31" s="31">
        <v>0</v>
      </c>
      <c r="AQ31" s="31">
        <v>0</v>
      </c>
      <c r="AR31" s="31">
        <v>0</v>
      </c>
      <c r="AT31" s="33">
        <v>0</v>
      </c>
      <c r="AU31" s="31">
        <v>0</v>
      </c>
      <c r="AV31" s="31">
        <v>0</v>
      </c>
      <c r="AW31" s="31">
        <v>0</v>
      </c>
      <c r="AX31" s="31">
        <v>0</v>
      </c>
      <c r="AY31" s="31">
        <v>0</v>
      </c>
      <c r="AZ31" s="31">
        <v>0</v>
      </c>
      <c r="BA31" s="31">
        <v>0</v>
      </c>
      <c r="BB31" s="31">
        <v>0</v>
      </c>
      <c r="BC31" s="31">
        <v>0</v>
      </c>
      <c r="BD31" s="31">
        <v>0</v>
      </c>
      <c r="BE31" s="31">
        <v>0</v>
      </c>
      <c r="BF31" s="31">
        <v>0</v>
      </c>
      <c r="BH31" s="33">
        <f t="shared" si="0"/>
        <v>0</v>
      </c>
      <c r="BI31" s="58"/>
      <c r="BJ31" s="58"/>
      <c r="BK31" s="58"/>
      <c r="BL31" s="58"/>
      <c r="BM31" s="58"/>
      <c r="BN31" s="58"/>
      <c r="BO31" s="58"/>
      <c r="BP31" s="58"/>
      <c r="BQ31" s="58"/>
      <c r="BR31" s="58"/>
      <c r="BS31" s="58"/>
      <c r="BT31" s="58"/>
      <c r="BV31" s="33">
        <f t="shared" si="2"/>
        <v>0</v>
      </c>
      <c r="BW31" s="58"/>
      <c r="BX31" s="58"/>
      <c r="BY31" s="58"/>
      <c r="BZ31" s="58"/>
      <c r="CA31" s="58"/>
      <c r="CB31" s="58"/>
      <c r="CC31" s="58"/>
      <c r="CD31" s="58"/>
      <c r="CE31" s="58"/>
      <c r="CF31" s="58"/>
      <c r="CG31" s="58"/>
      <c r="CH31" s="58"/>
      <c r="CJ31" s="33">
        <f t="shared" si="4"/>
        <v>0</v>
      </c>
      <c r="CK31" s="58"/>
      <c r="CL31" s="58"/>
      <c r="CM31" s="58"/>
      <c r="CN31" s="58"/>
      <c r="CO31" s="58"/>
      <c r="CP31" s="58"/>
      <c r="CQ31" s="58"/>
      <c r="CR31" s="58"/>
      <c r="CS31" s="58"/>
      <c r="CT31" s="58"/>
      <c r="CU31" s="58"/>
      <c r="CV31" s="58"/>
      <c r="CX31" s="33">
        <f t="shared" si="6"/>
        <v>0</v>
      </c>
      <c r="CY31" s="58"/>
      <c r="CZ31" s="58"/>
      <c r="DA31" s="58"/>
      <c r="DB31" s="58"/>
      <c r="DC31" s="58"/>
      <c r="DD31" s="58"/>
      <c r="DE31" s="58"/>
      <c r="DF31" s="58"/>
      <c r="DG31" s="58"/>
      <c r="DH31" s="58"/>
      <c r="DI31" s="58"/>
      <c r="DJ31" s="58"/>
      <c r="DL31" s="33">
        <f t="shared" si="8"/>
        <v>0</v>
      </c>
      <c r="DM31" s="58"/>
      <c r="DN31" s="58"/>
      <c r="DO31" s="58"/>
      <c r="DP31" s="58"/>
      <c r="DQ31" s="58"/>
      <c r="DR31" s="58"/>
      <c r="DS31" s="58"/>
      <c r="DT31" s="58"/>
      <c r="DU31" s="58"/>
      <c r="DV31" s="58"/>
      <c r="DW31" s="58"/>
      <c r="DX31" s="58"/>
      <c r="DY31" s="195"/>
      <c r="EA31" s="33">
        <f t="shared" si="10"/>
        <v>0</v>
      </c>
      <c r="EB31" s="58"/>
      <c r="EC31" s="58"/>
      <c r="ED31" s="58"/>
      <c r="EE31" s="58"/>
      <c r="EF31" s="58"/>
      <c r="EG31" s="58"/>
      <c r="EH31" s="58"/>
      <c r="EI31" s="58"/>
      <c r="EJ31" s="58"/>
      <c r="EK31" s="58"/>
      <c r="EL31" s="58"/>
      <c r="EM31" s="58"/>
      <c r="EN31" s="195"/>
    </row>
    <row r="32" spans="2:144" hidden="1" outlineLevel="2" x14ac:dyDescent="0.35">
      <c r="B32" s="29" t="s">
        <v>156</v>
      </c>
      <c r="C32" s="30"/>
      <c r="D32" s="33">
        <v>0</v>
      </c>
      <c r="E32" s="31">
        <v>0</v>
      </c>
      <c r="F32" s="31">
        <v>0</v>
      </c>
      <c r="G32" s="31">
        <v>0</v>
      </c>
      <c r="H32" s="31">
        <v>0</v>
      </c>
      <c r="I32" s="31">
        <v>0</v>
      </c>
      <c r="J32" s="31">
        <v>0</v>
      </c>
      <c r="K32" s="31">
        <v>0</v>
      </c>
      <c r="L32" s="31">
        <v>0</v>
      </c>
      <c r="M32" s="31">
        <v>0</v>
      </c>
      <c r="N32" s="31">
        <v>0</v>
      </c>
      <c r="O32" s="31">
        <v>0</v>
      </c>
      <c r="P32" s="31">
        <v>0</v>
      </c>
      <c r="R32" s="33">
        <v>0</v>
      </c>
      <c r="S32" s="31">
        <v>0</v>
      </c>
      <c r="T32" s="31">
        <v>0</v>
      </c>
      <c r="U32" s="31">
        <v>0</v>
      </c>
      <c r="V32" s="31">
        <v>0</v>
      </c>
      <c r="W32" s="31">
        <v>0</v>
      </c>
      <c r="X32" s="31">
        <v>0</v>
      </c>
      <c r="Y32" s="31">
        <v>0</v>
      </c>
      <c r="Z32" s="31">
        <v>0</v>
      </c>
      <c r="AA32" s="31">
        <v>0</v>
      </c>
      <c r="AB32" s="31">
        <v>0</v>
      </c>
      <c r="AC32" s="31">
        <v>0</v>
      </c>
      <c r="AD32" s="31">
        <v>0</v>
      </c>
      <c r="AF32" s="33">
        <v>0</v>
      </c>
      <c r="AG32" s="31">
        <v>0</v>
      </c>
      <c r="AH32" s="31">
        <v>0</v>
      </c>
      <c r="AI32" s="31">
        <v>0</v>
      </c>
      <c r="AJ32" s="31">
        <v>0</v>
      </c>
      <c r="AK32" s="31">
        <v>0</v>
      </c>
      <c r="AL32" s="31">
        <v>0</v>
      </c>
      <c r="AM32" s="31">
        <v>0</v>
      </c>
      <c r="AN32" s="31">
        <v>0</v>
      </c>
      <c r="AO32" s="31">
        <v>0</v>
      </c>
      <c r="AP32" s="31">
        <v>0</v>
      </c>
      <c r="AQ32" s="31">
        <v>0</v>
      </c>
      <c r="AR32" s="31">
        <v>0</v>
      </c>
      <c r="AT32" s="33">
        <v>0</v>
      </c>
      <c r="AU32" s="31">
        <v>0</v>
      </c>
      <c r="AV32" s="31">
        <v>0</v>
      </c>
      <c r="AW32" s="31">
        <v>0</v>
      </c>
      <c r="AX32" s="31">
        <v>0</v>
      </c>
      <c r="AY32" s="31">
        <v>0</v>
      </c>
      <c r="AZ32" s="31">
        <v>0</v>
      </c>
      <c r="BA32" s="31">
        <v>0</v>
      </c>
      <c r="BB32" s="31">
        <v>0</v>
      </c>
      <c r="BC32" s="31">
        <v>0</v>
      </c>
      <c r="BD32" s="31">
        <v>0</v>
      </c>
      <c r="BE32" s="31">
        <v>0</v>
      </c>
      <c r="BF32" s="31">
        <v>0</v>
      </c>
      <c r="BH32" s="33">
        <f t="shared" si="0"/>
        <v>0</v>
      </c>
      <c r="BI32" s="58"/>
      <c r="BJ32" s="58"/>
      <c r="BK32" s="58"/>
      <c r="BL32" s="58"/>
      <c r="BM32" s="58"/>
      <c r="BN32" s="58"/>
      <c r="BO32" s="58"/>
      <c r="BP32" s="58"/>
      <c r="BQ32" s="58"/>
      <c r="BR32" s="58"/>
      <c r="BS32" s="58"/>
      <c r="BT32" s="58"/>
      <c r="BV32" s="33">
        <f t="shared" si="2"/>
        <v>0</v>
      </c>
      <c r="BW32" s="58"/>
      <c r="BX32" s="58"/>
      <c r="BY32" s="58"/>
      <c r="BZ32" s="58"/>
      <c r="CA32" s="58"/>
      <c r="CB32" s="58"/>
      <c r="CC32" s="58"/>
      <c r="CD32" s="58"/>
      <c r="CE32" s="58"/>
      <c r="CF32" s="58"/>
      <c r="CG32" s="58"/>
      <c r="CH32" s="58"/>
      <c r="CJ32" s="33">
        <f t="shared" si="4"/>
        <v>0</v>
      </c>
      <c r="CK32" s="58"/>
      <c r="CL32" s="58"/>
      <c r="CM32" s="58"/>
      <c r="CN32" s="58"/>
      <c r="CO32" s="58"/>
      <c r="CP32" s="58"/>
      <c r="CQ32" s="58"/>
      <c r="CR32" s="58"/>
      <c r="CS32" s="58"/>
      <c r="CT32" s="58"/>
      <c r="CU32" s="58"/>
      <c r="CV32" s="58"/>
      <c r="CX32" s="33">
        <f t="shared" si="6"/>
        <v>0</v>
      </c>
      <c r="CY32" s="58"/>
      <c r="CZ32" s="58"/>
      <c r="DA32" s="58"/>
      <c r="DB32" s="58"/>
      <c r="DC32" s="58"/>
      <c r="DD32" s="58"/>
      <c r="DE32" s="58"/>
      <c r="DF32" s="58"/>
      <c r="DG32" s="58"/>
      <c r="DH32" s="58"/>
      <c r="DI32" s="58"/>
      <c r="DJ32" s="58"/>
      <c r="DL32" s="33">
        <f t="shared" si="8"/>
        <v>0</v>
      </c>
      <c r="DM32" s="58"/>
      <c r="DN32" s="58"/>
      <c r="DO32" s="58"/>
      <c r="DP32" s="58"/>
      <c r="DQ32" s="58"/>
      <c r="DR32" s="58"/>
      <c r="DS32" s="58"/>
      <c r="DT32" s="58"/>
      <c r="DU32" s="58"/>
      <c r="DV32" s="58"/>
      <c r="DW32" s="58"/>
      <c r="DX32" s="58"/>
      <c r="DY32" s="195"/>
      <c r="EA32" s="33">
        <f t="shared" si="10"/>
        <v>0</v>
      </c>
      <c r="EB32" s="58"/>
      <c r="EC32" s="58"/>
      <c r="ED32" s="58"/>
      <c r="EE32" s="58"/>
      <c r="EF32" s="58"/>
      <c r="EG32" s="58"/>
      <c r="EH32" s="58"/>
      <c r="EI32" s="58"/>
      <c r="EJ32" s="58"/>
      <c r="EK32" s="58"/>
      <c r="EL32" s="58"/>
      <c r="EM32" s="58"/>
      <c r="EN32" s="195"/>
    </row>
    <row r="33" spans="2:144" hidden="1" outlineLevel="2" x14ac:dyDescent="0.35">
      <c r="B33" s="29" t="s">
        <v>157</v>
      </c>
      <c r="C33" s="30"/>
      <c r="D33" s="33">
        <v>0</v>
      </c>
      <c r="E33" s="31">
        <v>0</v>
      </c>
      <c r="F33" s="31">
        <v>0</v>
      </c>
      <c r="G33" s="31">
        <v>0</v>
      </c>
      <c r="H33" s="31">
        <v>0</v>
      </c>
      <c r="I33" s="31">
        <v>0</v>
      </c>
      <c r="J33" s="31">
        <v>0</v>
      </c>
      <c r="K33" s="31">
        <v>0</v>
      </c>
      <c r="L33" s="31">
        <v>0</v>
      </c>
      <c r="M33" s="31">
        <v>0</v>
      </c>
      <c r="N33" s="31">
        <v>0</v>
      </c>
      <c r="O33" s="31">
        <v>0</v>
      </c>
      <c r="P33" s="31">
        <v>0</v>
      </c>
      <c r="R33" s="33">
        <v>0</v>
      </c>
      <c r="S33" s="31">
        <v>0</v>
      </c>
      <c r="T33" s="31">
        <v>0</v>
      </c>
      <c r="U33" s="31">
        <v>0</v>
      </c>
      <c r="V33" s="31">
        <v>0</v>
      </c>
      <c r="W33" s="31">
        <v>0</v>
      </c>
      <c r="X33" s="31">
        <v>0</v>
      </c>
      <c r="Y33" s="31">
        <v>0</v>
      </c>
      <c r="Z33" s="31">
        <v>0</v>
      </c>
      <c r="AA33" s="31">
        <v>0</v>
      </c>
      <c r="AB33" s="31">
        <v>0</v>
      </c>
      <c r="AC33" s="31">
        <v>0</v>
      </c>
      <c r="AD33" s="31">
        <v>0</v>
      </c>
      <c r="AF33" s="33">
        <v>0</v>
      </c>
      <c r="AG33" s="31">
        <v>0</v>
      </c>
      <c r="AH33" s="31">
        <v>0</v>
      </c>
      <c r="AI33" s="31">
        <v>0</v>
      </c>
      <c r="AJ33" s="31">
        <v>0</v>
      </c>
      <c r="AK33" s="31">
        <v>0</v>
      </c>
      <c r="AL33" s="31">
        <v>0</v>
      </c>
      <c r="AM33" s="31">
        <v>0</v>
      </c>
      <c r="AN33" s="31">
        <v>0</v>
      </c>
      <c r="AO33" s="31">
        <v>0</v>
      </c>
      <c r="AP33" s="31">
        <v>0</v>
      </c>
      <c r="AQ33" s="31">
        <v>0</v>
      </c>
      <c r="AR33" s="31">
        <v>0</v>
      </c>
      <c r="AT33" s="33">
        <v>0</v>
      </c>
      <c r="AU33" s="31">
        <v>0</v>
      </c>
      <c r="AV33" s="31">
        <v>0</v>
      </c>
      <c r="AW33" s="31">
        <v>0</v>
      </c>
      <c r="AX33" s="31">
        <v>0</v>
      </c>
      <c r="AY33" s="31">
        <v>0</v>
      </c>
      <c r="AZ33" s="31">
        <v>0</v>
      </c>
      <c r="BA33" s="31">
        <v>0</v>
      </c>
      <c r="BB33" s="31">
        <v>0</v>
      </c>
      <c r="BC33" s="31">
        <v>0</v>
      </c>
      <c r="BD33" s="31">
        <v>0</v>
      </c>
      <c r="BE33" s="31">
        <v>0</v>
      </c>
      <c r="BF33" s="31">
        <v>0</v>
      </c>
      <c r="BH33" s="33">
        <f t="shared" si="0"/>
        <v>0</v>
      </c>
      <c r="BI33" s="58"/>
      <c r="BJ33" s="58"/>
      <c r="BK33" s="58"/>
      <c r="BL33" s="58"/>
      <c r="BM33" s="58"/>
      <c r="BN33" s="58"/>
      <c r="BO33" s="58"/>
      <c r="BP33" s="58"/>
      <c r="BQ33" s="58"/>
      <c r="BR33" s="58"/>
      <c r="BS33" s="58"/>
      <c r="BT33" s="58"/>
      <c r="BV33" s="33">
        <f t="shared" si="2"/>
        <v>0</v>
      </c>
      <c r="BW33" s="58"/>
      <c r="BX33" s="58"/>
      <c r="BY33" s="58"/>
      <c r="BZ33" s="58"/>
      <c r="CA33" s="58"/>
      <c r="CB33" s="58"/>
      <c r="CC33" s="58"/>
      <c r="CD33" s="58"/>
      <c r="CE33" s="58"/>
      <c r="CF33" s="58"/>
      <c r="CG33" s="58"/>
      <c r="CH33" s="58"/>
      <c r="CJ33" s="33">
        <f t="shared" si="4"/>
        <v>0</v>
      </c>
      <c r="CK33" s="58"/>
      <c r="CL33" s="58"/>
      <c r="CM33" s="58"/>
      <c r="CN33" s="58"/>
      <c r="CO33" s="58"/>
      <c r="CP33" s="58"/>
      <c r="CQ33" s="58"/>
      <c r="CR33" s="58"/>
      <c r="CS33" s="58"/>
      <c r="CT33" s="58"/>
      <c r="CU33" s="58"/>
      <c r="CV33" s="58"/>
      <c r="CX33" s="33">
        <f t="shared" si="6"/>
        <v>0</v>
      </c>
      <c r="CY33" s="58"/>
      <c r="CZ33" s="58"/>
      <c r="DA33" s="58"/>
      <c r="DB33" s="58"/>
      <c r="DC33" s="58"/>
      <c r="DD33" s="58"/>
      <c r="DE33" s="58"/>
      <c r="DF33" s="58"/>
      <c r="DG33" s="58"/>
      <c r="DH33" s="58"/>
      <c r="DI33" s="58"/>
      <c r="DJ33" s="58"/>
      <c r="DL33" s="33">
        <f t="shared" si="8"/>
        <v>0</v>
      </c>
      <c r="DM33" s="58"/>
      <c r="DN33" s="58"/>
      <c r="DO33" s="58"/>
      <c r="DP33" s="58"/>
      <c r="DQ33" s="58"/>
      <c r="DR33" s="58"/>
      <c r="DS33" s="58"/>
      <c r="DT33" s="58"/>
      <c r="DU33" s="58"/>
      <c r="DV33" s="58"/>
      <c r="DW33" s="58"/>
      <c r="DX33" s="58"/>
      <c r="DY33" s="195"/>
      <c r="EA33" s="33">
        <f t="shared" si="10"/>
        <v>0</v>
      </c>
      <c r="EB33" s="58"/>
      <c r="EC33" s="58"/>
      <c r="ED33" s="58"/>
      <c r="EE33" s="58"/>
      <c r="EF33" s="58"/>
      <c r="EG33" s="58"/>
      <c r="EH33" s="58"/>
      <c r="EI33" s="58"/>
      <c r="EJ33" s="58"/>
      <c r="EK33" s="58"/>
      <c r="EL33" s="58"/>
      <c r="EM33" s="58"/>
      <c r="EN33" s="195"/>
    </row>
    <row r="34" spans="2:144" hidden="1" outlineLevel="1" collapsed="1" x14ac:dyDescent="0.35">
      <c r="B34" s="34" t="s">
        <v>158</v>
      </c>
      <c r="C34" s="35"/>
      <c r="D34" s="33">
        <v>0</v>
      </c>
      <c r="E34" s="33">
        <v>0</v>
      </c>
      <c r="F34" s="33">
        <v>0</v>
      </c>
      <c r="G34" s="33">
        <v>0</v>
      </c>
      <c r="H34" s="33">
        <v>0</v>
      </c>
      <c r="I34" s="33">
        <v>0</v>
      </c>
      <c r="J34" s="33">
        <v>0</v>
      </c>
      <c r="K34" s="33">
        <v>0</v>
      </c>
      <c r="L34" s="33">
        <v>0</v>
      </c>
      <c r="M34" s="33">
        <v>0</v>
      </c>
      <c r="N34" s="33">
        <v>0</v>
      </c>
      <c r="O34" s="33">
        <v>0</v>
      </c>
      <c r="P34" s="33">
        <v>0</v>
      </c>
      <c r="R34" s="33">
        <v>0</v>
      </c>
      <c r="S34" s="33">
        <v>0</v>
      </c>
      <c r="T34" s="33">
        <v>0</v>
      </c>
      <c r="U34" s="33">
        <v>0</v>
      </c>
      <c r="V34" s="33">
        <v>0</v>
      </c>
      <c r="W34" s="33">
        <v>0</v>
      </c>
      <c r="X34" s="33">
        <v>0</v>
      </c>
      <c r="Y34" s="33">
        <v>0</v>
      </c>
      <c r="Z34" s="33">
        <v>0</v>
      </c>
      <c r="AA34" s="33">
        <v>0</v>
      </c>
      <c r="AB34" s="33">
        <v>0</v>
      </c>
      <c r="AC34" s="33">
        <v>0</v>
      </c>
      <c r="AD34" s="33">
        <v>0</v>
      </c>
      <c r="AF34" s="33">
        <v>0</v>
      </c>
      <c r="AG34" s="33">
        <v>0</v>
      </c>
      <c r="AH34" s="33">
        <v>0</v>
      </c>
      <c r="AI34" s="33">
        <v>0</v>
      </c>
      <c r="AJ34" s="33">
        <v>0</v>
      </c>
      <c r="AK34" s="33">
        <v>0</v>
      </c>
      <c r="AL34" s="33">
        <v>0</v>
      </c>
      <c r="AM34" s="33">
        <v>0</v>
      </c>
      <c r="AN34" s="33">
        <v>0</v>
      </c>
      <c r="AO34" s="33">
        <v>0</v>
      </c>
      <c r="AP34" s="33">
        <v>0</v>
      </c>
      <c r="AQ34" s="33">
        <v>0</v>
      </c>
      <c r="AR34" s="33">
        <v>0</v>
      </c>
      <c r="AT34" s="33">
        <v>0</v>
      </c>
      <c r="AU34" s="33">
        <v>0</v>
      </c>
      <c r="AV34" s="33">
        <v>0</v>
      </c>
      <c r="AW34" s="33">
        <v>0</v>
      </c>
      <c r="AX34" s="33">
        <v>0</v>
      </c>
      <c r="AY34" s="33">
        <v>0</v>
      </c>
      <c r="AZ34" s="33">
        <v>0</v>
      </c>
      <c r="BA34" s="33">
        <v>0</v>
      </c>
      <c r="BB34" s="33">
        <v>0</v>
      </c>
      <c r="BC34" s="33">
        <v>0</v>
      </c>
      <c r="BD34" s="33">
        <v>0</v>
      </c>
      <c r="BE34" s="33">
        <v>0</v>
      </c>
      <c r="BF34" s="33">
        <v>0</v>
      </c>
      <c r="BH34" s="33">
        <f t="shared" si="0"/>
        <v>0</v>
      </c>
      <c r="BI34" s="33">
        <f>SUM(BI35:BI37)</f>
        <v>0</v>
      </c>
      <c r="BJ34" s="33">
        <f t="shared" ref="BJ34:BT34" si="120">SUM(BJ35:BJ37)</f>
        <v>0</v>
      </c>
      <c r="BK34" s="33">
        <f t="shared" si="120"/>
        <v>0</v>
      </c>
      <c r="BL34" s="33">
        <f t="shared" si="120"/>
        <v>0</v>
      </c>
      <c r="BM34" s="33">
        <f t="shared" si="120"/>
        <v>0</v>
      </c>
      <c r="BN34" s="33">
        <f t="shared" si="120"/>
        <v>0</v>
      </c>
      <c r="BO34" s="33">
        <f t="shared" si="120"/>
        <v>0</v>
      </c>
      <c r="BP34" s="33">
        <f t="shared" si="120"/>
        <v>0</v>
      </c>
      <c r="BQ34" s="33">
        <f t="shared" si="120"/>
        <v>0</v>
      </c>
      <c r="BR34" s="33">
        <f t="shared" si="120"/>
        <v>0</v>
      </c>
      <c r="BS34" s="33">
        <f t="shared" si="120"/>
        <v>0</v>
      </c>
      <c r="BT34" s="33">
        <f t="shared" si="120"/>
        <v>0</v>
      </c>
      <c r="BV34" s="33">
        <f t="shared" si="2"/>
        <v>0</v>
      </c>
      <c r="BW34" s="33">
        <f>SUM(BW35:BW37)</f>
        <v>0</v>
      </c>
      <c r="BX34" s="33">
        <f t="shared" ref="BX34" si="121">SUM(BX35:BX37)</f>
        <v>0</v>
      </c>
      <c r="BY34" s="33">
        <f t="shared" ref="BY34" si="122">SUM(BY35:BY37)</f>
        <v>0</v>
      </c>
      <c r="BZ34" s="33">
        <f t="shared" ref="BZ34" si="123">SUM(BZ35:BZ37)</f>
        <v>0</v>
      </c>
      <c r="CA34" s="33">
        <f t="shared" ref="CA34" si="124">SUM(CA35:CA37)</f>
        <v>0</v>
      </c>
      <c r="CB34" s="33">
        <f t="shared" ref="CB34" si="125">SUM(CB35:CB37)</f>
        <v>0</v>
      </c>
      <c r="CC34" s="33">
        <f t="shared" ref="CC34" si="126">SUM(CC35:CC37)</f>
        <v>0</v>
      </c>
      <c r="CD34" s="33">
        <f t="shared" ref="CD34" si="127">SUM(CD35:CD37)</f>
        <v>0</v>
      </c>
      <c r="CE34" s="33">
        <f t="shared" ref="CE34" si="128">SUM(CE35:CE37)</f>
        <v>0</v>
      </c>
      <c r="CF34" s="33">
        <f t="shared" ref="CF34" si="129">SUM(CF35:CF37)</f>
        <v>0</v>
      </c>
      <c r="CG34" s="33">
        <f t="shared" ref="CG34" si="130">SUM(CG35:CG37)</f>
        <v>0</v>
      </c>
      <c r="CH34" s="33">
        <f t="shared" ref="CH34" si="131">SUM(CH35:CH37)</f>
        <v>0</v>
      </c>
      <c r="CJ34" s="33">
        <f t="shared" si="4"/>
        <v>0</v>
      </c>
      <c r="CK34" s="33">
        <f>SUM(CK35:CK37)</f>
        <v>0</v>
      </c>
      <c r="CL34" s="33">
        <f t="shared" ref="CL34:CV34" si="132">SUM(CL35:CL37)</f>
        <v>0</v>
      </c>
      <c r="CM34" s="33">
        <f t="shared" si="132"/>
        <v>0</v>
      </c>
      <c r="CN34" s="33">
        <f t="shared" si="132"/>
        <v>0</v>
      </c>
      <c r="CO34" s="33">
        <f t="shared" si="132"/>
        <v>0</v>
      </c>
      <c r="CP34" s="33">
        <f t="shared" si="132"/>
        <v>0</v>
      </c>
      <c r="CQ34" s="33">
        <f t="shared" si="132"/>
        <v>0</v>
      </c>
      <c r="CR34" s="33">
        <f t="shared" si="132"/>
        <v>0</v>
      </c>
      <c r="CS34" s="33">
        <f t="shared" si="132"/>
        <v>0</v>
      </c>
      <c r="CT34" s="33">
        <f t="shared" si="132"/>
        <v>0</v>
      </c>
      <c r="CU34" s="33">
        <f t="shared" si="132"/>
        <v>0</v>
      </c>
      <c r="CV34" s="33">
        <f t="shared" si="132"/>
        <v>0</v>
      </c>
      <c r="CX34" s="33">
        <f t="shared" si="6"/>
        <v>0</v>
      </c>
      <c r="CY34" s="33">
        <f>SUM(CY35:CY37)</f>
        <v>0</v>
      </c>
      <c r="CZ34" s="33">
        <f t="shared" ref="CZ34:DJ34" si="133">SUM(CZ35:CZ37)</f>
        <v>0</v>
      </c>
      <c r="DA34" s="33">
        <f t="shared" si="133"/>
        <v>0</v>
      </c>
      <c r="DB34" s="33">
        <f t="shared" si="133"/>
        <v>0</v>
      </c>
      <c r="DC34" s="33">
        <f t="shared" si="133"/>
        <v>0</v>
      </c>
      <c r="DD34" s="33">
        <f t="shared" si="133"/>
        <v>0</v>
      </c>
      <c r="DE34" s="33">
        <f t="shared" si="133"/>
        <v>0</v>
      </c>
      <c r="DF34" s="33">
        <f t="shared" si="133"/>
        <v>0</v>
      </c>
      <c r="DG34" s="33">
        <f t="shared" si="133"/>
        <v>0</v>
      </c>
      <c r="DH34" s="33">
        <f t="shared" si="133"/>
        <v>0</v>
      </c>
      <c r="DI34" s="33">
        <f t="shared" si="133"/>
        <v>0</v>
      </c>
      <c r="DJ34" s="33">
        <f t="shared" si="133"/>
        <v>0</v>
      </c>
      <c r="DL34" s="33">
        <f t="shared" si="8"/>
        <v>0</v>
      </c>
      <c r="DM34" s="33">
        <f>SUM(DM35:DM37)</f>
        <v>0</v>
      </c>
      <c r="DN34" s="33">
        <f t="shared" ref="DN34:DX34" si="134">SUM(DN35:DN37)</f>
        <v>0</v>
      </c>
      <c r="DO34" s="33">
        <f t="shared" si="134"/>
        <v>0</v>
      </c>
      <c r="DP34" s="33">
        <f t="shared" si="134"/>
        <v>0</v>
      </c>
      <c r="DQ34" s="33">
        <f t="shared" si="134"/>
        <v>0</v>
      </c>
      <c r="DR34" s="33">
        <f t="shared" si="134"/>
        <v>0</v>
      </c>
      <c r="DS34" s="33">
        <f t="shared" si="134"/>
        <v>0</v>
      </c>
      <c r="DT34" s="33">
        <f t="shared" si="134"/>
        <v>0</v>
      </c>
      <c r="DU34" s="33">
        <f t="shared" si="134"/>
        <v>0</v>
      </c>
      <c r="DV34" s="33">
        <f t="shared" si="134"/>
        <v>0</v>
      </c>
      <c r="DW34" s="33">
        <f t="shared" si="134"/>
        <v>0</v>
      </c>
      <c r="DX34" s="33">
        <f t="shared" si="134"/>
        <v>0</v>
      </c>
      <c r="DY34" s="195"/>
      <c r="EA34" s="33">
        <f t="shared" si="10"/>
        <v>0</v>
      </c>
      <c r="EB34" s="33">
        <f>SUM(EB35:EB37)</f>
        <v>0</v>
      </c>
      <c r="EC34" s="33">
        <f t="shared" ref="EC34:EM34" si="135">SUM(EC35:EC37)</f>
        <v>0</v>
      </c>
      <c r="ED34" s="33">
        <f t="shared" si="135"/>
        <v>0</v>
      </c>
      <c r="EE34" s="33">
        <f t="shared" si="135"/>
        <v>0</v>
      </c>
      <c r="EF34" s="33">
        <f t="shared" si="135"/>
        <v>0</v>
      </c>
      <c r="EG34" s="33">
        <f t="shared" si="135"/>
        <v>0</v>
      </c>
      <c r="EH34" s="33">
        <f t="shared" si="135"/>
        <v>0</v>
      </c>
      <c r="EI34" s="33">
        <f t="shared" si="135"/>
        <v>0</v>
      </c>
      <c r="EJ34" s="33">
        <f t="shared" si="135"/>
        <v>0</v>
      </c>
      <c r="EK34" s="33">
        <f t="shared" si="135"/>
        <v>0</v>
      </c>
      <c r="EL34" s="33">
        <f t="shared" si="135"/>
        <v>0</v>
      </c>
      <c r="EM34" s="33">
        <f t="shared" si="135"/>
        <v>0</v>
      </c>
      <c r="EN34" s="195"/>
    </row>
    <row r="35" spans="2:144" hidden="1" outlineLevel="2" x14ac:dyDescent="0.35">
      <c r="B35" s="29" t="s">
        <v>159</v>
      </c>
      <c r="C35" s="30"/>
      <c r="D35" s="33">
        <v>0</v>
      </c>
      <c r="E35" s="31">
        <v>0</v>
      </c>
      <c r="F35" s="31">
        <v>0</v>
      </c>
      <c r="G35" s="31">
        <v>0</v>
      </c>
      <c r="H35" s="31">
        <v>0</v>
      </c>
      <c r="I35" s="31">
        <v>0</v>
      </c>
      <c r="J35" s="31">
        <v>0</v>
      </c>
      <c r="K35" s="31">
        <v>0</v>
      </c>
      <c r="L35" s="31">
        <v>0</v>
      </c>
      <c r="M35" s="31">
        <v>0</v>
      </c>
      <c r="N35" s="31">
        <v>0</v>
      </c>
      <c r="O35" s="31">
        <v>0</v>
      </c>
      <c r="P35" s="31">
        <v>0</v>
      </c>
      <c r="R35" s="33">
        <v>0</v>
      </c>
      <c r="S35" s="31">
        <v>0</v>
      </c>
      <c r="T35" s="31">
        <v>0</v>
      </c>
      <c r="U35" s="31">
        <v>0</v>
      </c>
      <c r="V35" s="31">
        <v>0</v>
      </c>
      <c r="W35" s="31">
        <v>0</v>
      </c>
      <c r="X35" s="31">
        <v>0</v>
      </c>
      <c r="Y35" s="31">
        <v>0</v>
      </c>
      <c r="Z35" s="31">
        <v>0</v>
      </c>
      <c r="AA35" s="31">
        <v>0</v>
      </c>
      <c r="AB35" s="31">
        <v>0</v>
      </c>
      <c r="AC35" s="31">
        <v>0</v>
      </c>
      <c r="AD35" s="31">
        <v>0</v>
      </c>
      <c r="AF35" s="33">
        <v>0</v>
      </c>
      <c r="AG35" s="31">
        <v>0</v>
      </c>
      <c r="AH35" s="31">
        <v>0</v>
      </c>
      <c r="AI35" s="31">
        <v>0</v>
      </c>
      <c r="AJ35" s="31">
        <v>0</v>
      </c>
      <c r="AK35" s="31">
        <v>0</v>
      </c>
      <c r="AL35" s="31">
        <v>0</v>
      </c>
      <c r="AM35" s="31">
        <v>0</v>
      </c>
      <c r="AN35" s="31">
        <v>0</v>
      </c>
      <c r="AO35" s="31">
        <v>0</v>
      </c>
      <c r="AP35" s="31">
        <v>0</v>
      </c>
      <c r="AQ35" s="31">
        <v>0</v>
      </c>
      <c r="AR35" s="31">
        <v>0</v>
      </c>
      <c r="AT35" s="33">
        <v>0</v>
      </c>
      <c r="AU35" s="31">
        <v>0</v>
      </c>
      <c r="AV35" s="31">
        <v>0</v>
      </c>
      <c r="AW35" s="31">
        <v>0</v>
      </c>
      <c r="AX35" s="31">
        <v>0</v>
      </c>
      <c r="AY35" s="31">
        <v>0</v>
      </c>
      <c r="AZ35" s="31">
        <v>0</v>
      </c>
      <c r="BA35" s="31">
        <v>0</v>
      </c>
      <c r="BB35" s="31">
        <v>0</v>
      </c>
      <c r="BC35" s="31">
        <v>0</v>
      </c>
      <c r="BD35" s="31">
        <v>0</v>
      </c>
      <c r="BE35" s="31">
        <v>0</v>
      </c>
      <c r="BF35" s="31">
        <v>0</v>
      </c>
      <c r="BH35" s="33">
        <f t="shared" si="0"/>
        <v>0</v>
      </c>
      <c r="BI35" s="58"/>
      <c r="BJ35" s="58"/>
      <c r="BK35" s="58"/>
      <c r="BL35" s="58"/>
      <c r="BM35" s="58"/>
      <c r="BN35" s="58"/>
      <c r="BO35" s="58"/>
      <c r="BP35" s="58"/>
      <c r="BQ35" s="58"/>
      <c r="BR35" s="58"/>
      <c r="BS35" s="58"/>
      <c r="BT35" s="58"/>
      <c r="BV35" s="33">
        <f t="shared" si="2"/>
        <v>0</v>
      </c>
      <c r="BW35" s="58"/>
      <c r="BX35" s="58"/>
      <c r="BY35" s="58"/>
      <c r="BZ35" s="58"/>
      <c r="CA35" s="58"/>
      <c r="CB35" s="58"/>
      <c r="CC35" s="58"/>
      <c r="CD35" s="58"/>
      <c r="CE35" s="58"/>
      <c r="CF35" s="58"/>
      <c r="CG35" s="58"/>
      <c r="CH35" s="58"/>
      <c r="CJ35" s="33">
        <f t="shared" si="4"/>
        <v>0</v>
      </c>
      <c r="CK35" s="58"/>
      <c r="CL35" s="58"/>
      <c r="CM35" s="58"/>
      <c r="CN35" s="58"/>
      <c r="CO35" s="58"/>
      <c r="CP35" s="58"/>
      <c r="CQ35" s="58"/>
      <c r="CR35" s="58"/>
      <c r="CS35" s="58"/>
      <c r="CT35" s="58"/>
      <c r="CU35" s="58"/>
      <c r="CV35" s="58"/>
      <c r="CX35" s="33">
        <f t="shared" si="6"/>
        <v>0</v>
      </c>
      <c r="CY35" s="58"/>
      <c r="CZ35" s="58"/>
      <c r="DA35" s="58"/>
      <c r="DB35" s="58"/>
      <c r="DC35" s="58"/>
      <c r="DD35" s="58"/>
      <c r="DE35" s="58"/>
      <c r="DF35" s="58"/>
      <c r="DG35" s="58"/>
      <c r="DH35" s="58"/>
      <c r="DI35" s="58"/>
      <c r="DJ35" s="58"/>
      <c r="DL35" s="33">
        <f t="shared" si="8"/>
        <v>0</v>
      </c>
      <c r="DM35" s="58"/>
      <c r="DN35" s="58"/>
      <c r="DO35" s="58"/>
      <c r="DP35" s="58"/>
      <c r="DQ35" s="58"/>
      <c r="DR35" s="58"/>
      <c r="DS35" s="58"/>
      <c r="DT35" s="58"/>
      <c r="DU35" s="58"/>
      <c r="DV35" s="58"/>
      <c r="DW35" s="58"/>
      <c r="DX35" s="58"/>
      <c r="DY35" s="195"/>
      <c r="EA35" s="33">
        <f t="shared" si="10"/>
        <v>0</v>
      </c>
      <c r="EB35" s="58"/>
      <c r="EC35" s="58"/>
      <c r="ED35" s="58"/>
      <c r="EE35" s="58"/>
      <c r="EF35" s="58"/>
      <c r="EG35" s="58"/>
      <c r="EH35" s="58"/>
      <c r="EI35" s="58"/>
      <c r="EJ35" s="58"/>
      <c r="EK35" s="58"/>
      <c r="EL35" s="58"/>
      <c r="EM35" s="58"/>
      <c r="EN35" s="195"/>
    </row>
    <row r="36" spans="2:144" hidden="1" outlineLevel="2" x14ac:dyDescent="0.35">
      <c r="B36" s="29" t="s">
        <v>160</v>
      </c>
      <c r="C36" s="30"/>
      <c r="D36" s="33">
        <v>0</v>
      </c>
      <c r="E36" s="31">
        <v>0</v>
      </c>
      <c r="F36" s="31">
        <v>0</v>
      </c>
      <c r="G36" s="31">
        <v>0</v>
      </c>
      <c r="H36" s="31">
        <v>0</v>
      </c>
      <c r="I36" s="31">
        <v>0</v>
      </c>
      <c r="J36" s="31">
        <v>0</v>
      </c>
      <c r="K36" s="31">
        <v>0</v>
      </c>
      <c r="L36" s="31">
        <v>0</v>
      </c>
      <c r="M36" s="31">
        <v>0</v>
      </c>
      <c r="N36" s="31">
        <v>0</v>
      </c>
      <c r="O36" s="31">
        <v>0</v>
      </c>
      <c r="P36" s="31">
        <v>0</v>
      </c>
      <c r="R36" s="33">
        <v>0</v>
      </c>
      <c r="S36" s="31">
        <v>0</v>
      </c>
      <c r="T36" s="31">
        <v>0</v>
      </c>
      <c r="U36" s="31">
        <v>0</v>
      </c>
      <c r="V36" s="31">
        <v>0</v>
      </c>
      <c r="W36" s="31">
        <v>0</v>
      </c>
      <c r="X36" s="31">
        <v>0</v>
      </c>
      <c r="Y36" s="31">
        <v>0</v>
      </c>
      <c r="Z36" s="31">
        <v>0</v>
      </c>
      <c r="AA36" s="31">
        <v>0</v>
      </c>
      <c r="AB36" s="31">
        <v>0</v>
      </c>
      <c r="AC36" s="31">
        <v>0</v>
      </c>
      <c r="AD36" s="31">
        <v>0</v>
      </c>
      <c r="AF36" s="33">
        <v>0</v>
      </c>
      <c r="AG36" s="31">
        <v>0</v>
      </c>
      <c r="AH36" s="31">
        <v>0</v>
      </c>
      <c r="AI36" s="31">
        <v>0</v>
      </c>
      <c r="AJ36" s="31">
        <v>0</v>
      </c>
      <c r="AK36" s="31">
        <v>0</v>
      </c>
      <c r="AL36" s="31">
        <v>0</v>
      </c>
      <c r="AM36" s="31">
        <v>0</v>
      </c>
      <c r="AN36" s="31">
        <v>0</v>
      </c>
      <c r="AO36" s="31">
        <v>0</v>
      </c>
      <c r="AP36" s="31">
        <v>0</v>
      </c>
      <c r="AQ36" s="31">
        <v>0</v>
      </c>
      <c r="AR36" s="31">
        <v>0</v>
      </c>
      <c r="AT36" s="33">
        <v>0</v>
      </c>
      <c r="AU36" s="31">
        <v>0</v>
      </c>
      <c r="AV36" s="31">
        <v>0</v>
      </c>
      <c r="AW36" s="31">
        <v>0</v>
      </c>
      <c r="AX36" s="31">
        <v>0</v>
      </c>
      <c r="AY36" s="31">
        <v>0</v>
      </c>
      <c r="AZ36" s="31">
        <v>0</v>
      </c>
      <c r="BA36" s="31">
        <v>0</v>
      </c>
      <c r="BB36" s="31">
        <v>0</v>
      </c>
      <c r="BC36" s="31">
        <v>0</v>
      </c>
      <c r="BD36" s="31">
        <v>0</v>
      </c>
      <c r="BE36" s="31">
        <v>0</v>
      </c>
      <c r="BF36" s="31">
        <v>0</v>
      </c>
      <c r="BH36" s="33">
        <f t="shared" si="0"/>
        <v>0</v>
      </c>
      <c r="BI36" s="58"/>
      <c r="BJ36" s="58"/>
      <c r="BK36" s="58"/>
      <c r="BL36" s="58"/>
      <c r="BM36" s="58"/>
      <c r="BN36" s="58"/>
      <c r="BO36" s="58"/>
      <c r="BP36" s="58"/>
      <c r="BQ36" s="58"/>
      <c r="BR36" s="58"/>
      <c r="BS36" s="58"/>
      <c r="BT36" s="58"/>
      <c r="BV36" s="33">
        <f t="shared" si="2"/>
        <v>0</v>
      </c>
      <c r="BW36" s="58"/>
      <c r="BX36" s="58"/>
      <c r="BY36" s="58"/>
      <c r="BZ36" s="58"/>
      <c r="CA36" s="58"/>
      <c r="CB36" s="58"/>
      <c r="CC36" s="58"/>
      <c r="CD36" s="58"/>
      <c r="CE36" s="58"/>
      <c r="CF36" s="58"/>
      <c r="CG36" s="58"/>
      <c r="CH36" s="58"/>
      <c r="CJ36" s="33">
        <f t="shared" si="4"/>
        <v>0</v>
      </c>
      <c r="CK36" s="58"/>
      <c r="CL36" s="58"/>
      <c r="CM36" s="58"/>
      <c r="CN36" s="58"/>
      <c r="CO36" s="58"/>
      <c r="CP36" s="58"/>
      <c r="CQ36" s="58"/>
      <c r="CR36" s="58"/>
      <c r="CS36" s="58"/>
      <c r="CT36" s="58"/>
      <c r="CU36" s="58"/>
      <c r="CV36" s="58"/>
      <c r="CX36" s="33">
        <f t="shared" si="6"/>
        <v>0</v>
      </c>
      <c r="CY36" s="58"/>
      <c r="CZ36" s="58"/>
      <c r="DA36" s="58"/>
      <c r="DB36" s="58"/>
      <c r="DC36" s="58"/>
      <c r="DD36" s="58"/>
      <c r="DE36" s="58"/>
      <c r="DF36" s="58"/>
      <c r="DG36" s="58"/>
      <c r="DH36" s="58"/>
      <c r="DI36" s="58"/>
      <c r="DJ36" s="58"/>
      <c r="DL36" s="33">
        <f t="shared" si="8"/>
        <v>0</v>
      </c>
      <c r="DM36" s="58"/>
      <c r="DN36" s="58"/>
      <c r="DO36" s="58"/>
      <c r="DP36" s="58"/>
      <c r="DQ36" s="58"/>
      <c r="DR36" s="58"/>
      <c r="DS36" s="58"/>
      <c r="DT36" s="58"/>
      <c r="DU36" s="58"/>
      <c r="DV36" s="58"/>
      <c r="DW36" s="58"/>
      <c r="DX36" s="58"/>
      <c r="DY36" s="195"/>
      <c r="EA36" s="33">
        <f t="shared" si="10"/>
        <v>0</v>
      </c>
      <c r="EB36" s="58"/>
      <c r="EC36" s="58"/>
      <c r="ED36" s="58"/>
      <c r="EE36" s="58"/>
      <c r="EF36" s="58"/>
      <c r="EG36" s="58"/>
      <c r="EH36" s="58"/>
      <c r="EI36" s="58"/>
      <c r="EJ36" s="58"/>
      <c r="EK36" s="58"/>
      <c r="EL36" s="58"/>
      <c r="EM36" s="58"/>
      <c r="EN36" s="195"/>
    </row>
    <row r="37" spans="2:144" hidden="1" outlineLevel="2" x14ac:dyDescent="0.35">
      <c r="B37" s="29" t="s">
        <v>161</v>
      </c>
      <c r="C37" s="30"/>
      <c r="D37" s="33">
        <v>0</v>
      </c>
      <c r="E37" s="31">
        <v>0</v>
      </c>
      <c r="F37" s="31">
        <v>0</v>
      </c>
      <c r="G37" s="31">
        <v>0</v>
      </c>
      <c r="H37" s="31">
        <v>0</v>
      </c>
      <c r="I37" s="31">
        <v>0</v>
      </c>
      <c r="J37" s="31">
        <v>0</v>
      </c>
      <c r="K37" s="31">
        <v>0</v>
      </c>
      <c r="L37" s="31">
        <v>0</v>
      </c>
      <c r="M37" s="31">
        <v>0</v>
      </c>
      <c r="N37" s="31">
        <v>0</v>
      </c>
      <c r="O37" s="31">
        <v>0</v>
      </c>
      <c r="P37" s="31">
        <v>0</v>
      </c>
      <c r="R37" s="33">
        <v>0</v>
      </c>
      <c r="S37" s="31">
        <v>0</v>
      </c>
      <c r="T37" s="31">
        <v>0</v>
      </c>
      <c r="U37" s="31">
        <v>0</v>
      </c>
      <c r="V37" s="31">
        <v>0</v>
      </c>
      <c r="W37" s="31">
        <v>0</v>
      </c>
      <c r="X37" s="31">
        <v>0</v>
      </c>
      <c r="Y37" s="31">
        <v>0</v>
      </c>
      <c r="Z37" s="31">
        <v>0</v>
      </c>
      <c r="AA37" s="31">
        <v>0</v>
      </c>
      <c r="AB37" s="31">
        <v>0</v>
      </c>
      <c r="AC37" s="31">
        <v>0</v>
      </c>
      <c r="AD37" s="31">
        <v>0</v>
      </c>
      <c r="AF37" s="33">
        <v>0</v>
      </c>
      <c r="AG37" s="31">
        <v>0</v>
      </c>
      <c r="AH37" s="31">
        <v>0</v>
      </c>
      <c r="AI37" s="31">
        <v>0</v>
      </c>
      <c r="AJ37" s="31">
        <v>0</v>
      </c>
      <c r="AK37" s="31">
        <v>0</v>
      </c>
      <c r="AL37" s="31">
        <v>0</v>
      </c>
      <c r="AM37" s="31">
        <v>0</v>
      </c>
      <c r="AN37" s="31">
        <v>0</v>
      </c>
      <c r="AO37" s="31">
        <v>0</v>
      </c>
      <c r="AP37" s="31">
        <v>0</v>
      </c>
      <c r="AQ37" s="31">
        <v>0</v>
      </c>
      <c r="AR37" s="31">
        <v>0</v>
      </c>
      <c r="AT37" s="33">
        <v>0</v>
      </c>
      <c r="AU37" s="31">
        <v>0</v>
      </c>
      <c r="AV37" s="31">
        <v>0</v>
      </c>
      <c r="AW37" s="31">
        <v>0</v>
      </c>
      <c r="AX37" s="31">
        <v>0</v>
      </c>
      <c r="AY37" s="31">
        <v>0</v>
      </c>
      <c r="AZ37" s="31">
        <v>0</v>
      </c>
      <c r="BA37" s="31">
        <v>0</v>
      </c>
      <c r="BB37" s="31">
        <v>0</v>
      </c>
      <c r="BC37" s="31">
        <v>0</v>
      </c>
      <c r="BD37" s="31">
        <v>0</v>
      </c>
      <c r="BE37" s="31">
        <v>0</v>
      </c>
      <c r="BF37" s="31">
        <v>0</v>
      </c>
      <c r="BH37" s="33">
        <f t="shared" si="0"/>
        <v>0</v>
      </c>
      <c r="BI37" s="58"/>
      <c r="BJ37" s="58"/>
      <c r="BK37" s="58"/>
      <c r="BL37" s="58"/>
      <c r="BM37" s="58"/>
      <c r="BN37" s="58"/>
      <c r="BO37" s="58"/>
      <c r="BP37" s="58"/>
      <c r="BQ37" s="58"/>
      <c r="BR37" s="58"/>
      <c r="BS37" s="58"/>
      <c r="BT37" s="58"/>
      <c r="BV37" s="33">
        <f t="shared" si="2"/>
        <v>0</v>
      </c>
      <c r="BW37" s="58"/>
      <c r="BX37" s="58"/>
      <c r="BY37" s="58"/>
      <c r="BZ37" s="58"/>
      <c r="CA37" s="58"/>
      <c r="CB37" s="58"/>
      <c r="CC37" s="58"/>
      <c r="CD37" s="58"/>
      <c r="CE37" s="58"/>
      <c r="CF37" s="58"/>
      <c r="CG37" s="58"/>
      <c r="CH37" s="58"/>
      <c r="CJ37" s="33">
        <f t="shared" si="4"/>
        <v>0</v>
      </c>
      <c r="CK37" s="58"/>
      <c r="CL37" s="58"/>
      <c r="CM37" s="58"/>
      <c r="CN37" s="58"/>
      <c r="CO37" s="58"/>
      <c r="CP37" s="58"/>
      <c r="CQ37" s="58"/>
      <c r="CR37" s="58"/>
      <c r="CS37" s="58"/>
      <c r="CT37" s="58"/>
      <c r="CU37" s="58"/>
      <c r="CV37" s="58"/>
      <c r="CX37" s="33">
        <f t="shared" si="6"/>
        <v>0</v>
      </c>
      <c r="CY37" s="58"/>
      <c r="CZ37" s="58"/>
      <c r="DA37" s="58"/>
      <c r="DB37" s="58"/>
      <c r="DC37" s="58"/>
      <c r="DD37" s="58"/>
      <c r="DE37" s="58"/>
      <c r="DF37" s="58"/>
      <c r="DG37" s="58"/>
      <c r="DH37" s="58"/>
      <c r="DI37" s="58"/>
      <c r="DJ37" s="58"/>
      <c r="DL37" s="33">
        <f t="shared" si="8"/>
        <v>0</v>
      </c>
      <c r="DM37" s="58"/>
      <c r="DN37" s="58"/>
      <c r="DO37" s="58"/>
      <c r="DP37" s="58"/>
      <c r="DQ37" s="58"/>
      <c r="DR37" s="58"/>
      <c r="DS37" s="58"/>
      <c r="DT37" s="58"/>
      <c r="DU37" s="58"/>
      <c r="DV37" s="58"/>
      <c r="DW37" s="58"/>
      <c r="DX37" s="58"/>
      <c r="DY37" s="195"/>
      <c r="EA37" s="33">
        <f t="shared" si="10"/>
        <v>0</v>
      </c>
      <c r="EB37" s="58"/>
      <c r="EC37" s="58"/>
      <c r="ED37" s="58"/>
      <c r="EE37" s="58"/>
      <c r="EF37" s="58"/>
      <c r="EG37" s="58"/>
      <c r="EH37" s="58"/>
      <c r="EI37" s="58"/>
      <c r="EJ37" s="58"/>
      <c r="EK37" s="58"/>
      <c r="EL37" s="58"/>
      <c r="EM37" s="58"/>
      <c r="EN37" s="195"/>
    </row>
    <row r="38" spans="2:144" hidden="1" outlineLevel="1" collapsed="1" x14ac:dyDescent="0.35">
      <c r="B38" s="34" t="s">
        <v>162</v>
      </c>
      <c r="C38" s="35"/>
      <c r="D38" s="33">
        <v>0</v>
      </c>
      <c r="E38" s="33">
        <v>0</v>
      </c>
      <c r="F38" s="33">
        <v>0</v>
      </c>
      <c r="G38" s="33">
        <v>0</v>
      </c>
      <c r="H38" s="33">
        <v>0</v>
      </c>
      <c r="I38" s="33">
        <v>0</v>
      </c>
      <c r="J38" s="33">
        <v>0</v>
      </c>
      <c r="K38" s="33">
        <v>0</v>
      </c>
      <c r="L38" s="33">
        <v>0</v>
      </c>
      <c r="M38" s="33">
        <v>0</v>
      </c>
      <c r="N38" s="33">
        <v>0</v>
      </c>
      <c r="O38" s="33">
        <v>0</v>
      </c>
      <c r="P38" s="33">
        <v>0</v>
      </c>
      <c r="R38" s="33">
        <v>0</v>
      </c>
      <c r="S38" s="33">
        <v>0</v>
      </c>
      <c r="T38" s="33">
        <v>0</v>
      </c>
      <c r="U38" s="33">
        <v>0</v>
      </c>
      <c r="V38" s="33">
        <v>0</v>
      </c>
      <c r="W38" s="33">
        <v>0</v>
      </c>
      <c r="X38" s="33">
        <v>0</v>
      </c>
      <c r="Y38" s="33">
        <v>0</v>
      </c>
      <c r="Z38" s="33">
        <v>0</v>
      </c>
      <c r="AA38" s="33">
        <v>0</v>
      </c>
      <c r="AB38" s="33">
        <v>0</v>
      </c>
      <c r="AC38" s="33">
        <v>0</v>
      </c>
      <c r="AD38" s="33">
        <v>0</v>
      </c>
      <c r="AF38" s="33">
        <v>0</v>
      </c>
      <c r="AG38" s="33">
        <v>0</v>
      </c>
      <c r="AH38" s="33">
        <v>0</v>
      </c>
      <c r="AI38" s="33">
        <v>0</v>
      </c>
      <c r="AJ38" s="33">
        <v>0</v>
      </c>
      <c r="AK38" s="33">
        <v>0</v>
      </c>
      <c r="AL38" s="33">
        <v>0</v>
      </c>
      <c r="AM38" s="33">
        <v>0</v>
      </c>
      <c r="AN38" s="33">
        <v>0</v>
      </c>
      <c r="AO38" s="33">
        <v>0</v>
      </c>
      <c r="AP38" s="33">
        <v>0</v>
      </c>
      <c r="AQ38" s="33">
        <v>0</v>
      </c>
      <c r="AR38" s="33">
        <v>0</v>
      </c>
      <c r="AT38" s="33">
        <v>0</v>
      </c>
      <c r="AU38" s="33">
        <v>0</v>
      </c>
      <c r="AV38" s="33">
        <v>0</v>
      </c>
      <c r="AW38" s="33">
        <v>0</v>
      </c>
      <c r="AX38" s="33">
        <v>0</v>
      </c>
      <c r="AY38" s="33">
        <v>0</v>
      </c>
      <c r="AZ38" s="33">
        <v>0</v>
      </c>
      <c r="BA38" s="33">
        <v>0</v>
      </c>
      <c r="BB38" s="33">
        <v>0</v>
      </c>
      <c r="BC38" s="33">
        <v>0</v>
      </c>
      <c r="BD38" s="33">
        <v>0</v>
      </c>
      <c r="BE38" s="33">
        <v>0</v>
      </c>
      <c r="BF38" s="33">
        <v>0</v>
      </c>
      <c r="BH38" s="33">
        <f t="shared" si="0"/>
        <v>0</v>
      </c>
      <c r="BI38" s="33">
        <f>SUM(BI39:BI41)</f>
        <v>0</v>
      </c>
      <c r="BJ38" s="33">
        <f t="shared" ref="BJ38:BT38" si="136">SUM(BJ39:BJ41)</f>
        <v>0</v>
      </c>
      <c r="BK38" s="33">
        <f t="shared" si="136"/>
        <v>0</v>
      </c>
      <c r="BL38" s="33">
        <f t="shared" si="136"/>
        <v>0</v>
      </c>
      <c r="BM38" s="33">
        <f t="shared" si="136"/>
        <v>0</v>
      </c>
      <c r="BN38" s="33">
        <f t="shared" si="136"/>
        <v>0</v>
      </c>
      <c r="BO38" s="33">
        <f t="shared" si="136"/>
        <v>0</v>
      </c>
      <c r="BP38" s="33">
        <f t="shared" si="136"/>
        <v>0</v>
      </c>
      <c r="BQ38" s="33">
        <f t="shared" si="136"/>
        <v>0</v>
      </c>
      <c r="BR38" s="33">
        <f t="shared" si="136"/>
        <v>0</v>
      </c>
      <c r="BS38" s="33">
        <f t="shared" si="136"/>
        <v>0</v>
      </c>
      <c r="BT38" s="33">
        <f t="shared" si="136"/>
        <v>0</v>
      </c>
      <c r="BV38" s="33">
        <f t="shared" si="2"/>
        <v>0</v>
      </c>
      <c r="BW38" s="33">
        <f>SUM(BW39:BW41)</f>
        <v>0</v>
      </c>
      <c r="BX38" s="33">
        <f t="shared" ref="BX38" si="137">SUM(BX39:BX41)</f>
        <v>0</v>
      </c>
      <c r="BY38" s="33">
        <f t="shared" ref="BY38" si="138">SUM(BY39:BY41)</f>
        <v>0</v>
      </c>
      <c r="BZ38" s="33">
        <f t="shared" ref="BZ38" si="139">SUM(BZ39:BZ41)</f>
        <v>0</v>
      </c>
      <c r="CA38" s="33">
        <f t="shared" ref="CA38" si="140">SUM(CA39:CA41)</f>
        <v>0</v>
      </c>
      <c r="CB38" s="33">
        <f t="shared" ref="CB38" si="141">SUM(CB39:CB41)</f>
        <v>0</v>
      </c>
      <c r="CC38" s="33">
        <f t="shared" ref="CC38" si="142">SUM(CC39:CC41)</f>
        <v>0</v>
      </c>
      <c r="CD38" s="33">
        <f t="shared" ref="CD38" si="143">SUM(CD39:CD41)</f>
        <v>0</v>
      </c>
      <c r="CE38" s="33">
        <f t="shared" ref="CE38" si="144">SUM(CE39:CE41)</f>
        <v>0</v>
      </c>
      <c r="CF38" s="33">
        <f t="shared" ref="CF38" si="145">SUM(CF39:CF41)</f>
        <v>0</v>
      </c>
      <c r="CG38" s="33">
        <f t="shared" ref="CG38" si="146">SUM(CG39:CG41)</f>
        <v>0</v>
      </c>
      <c r="CH38" s="33">
        <f t="shared" ref="CH38" si="147">SUM(CH39:CH41)</f>
        <v>0</v>
      </c>
      <c r="CJ38" s="33">
        <f t="shared" si="4"/>
        <v>0</v>
      </c>
      <c r="CK38" s="33">
        <f>SUM(CK39:CK41)</f>
        <v>0</v>
      </c>
      <c r="CL38" s="33">
        <f t="shared" ref="CL38:CV38" si="148">SUM(CL39:CL41)</f>
        <v>0</v>
      </c>
      <c r="CM38" s="33">
        <f t="shared" si="148"/>
        <v>0</v>
      </c>
      <c r="CN38" s="33">
        <f t="shared" si="148"/>
        <v>0</v>
      </c>
      <c r="CO38" s="33">
        <f t="shared" si="148"/>
        <v>0</v>
      </c>
      <c r="CP38" s="33">
        <f t="shared" si="148"/>
        <v>0</v>
      </c>
      <c r="CQ38" s="33">
        <f t="shared" si="148"/>
        <v>0</v>
      </c>
      <c r="CR38" s="33">
        <f t="shared" si="148"/>
        <v>0</v>
      </c>
      <c r="CS38" s="33">
        <f t="shared" si="148"/>
        <v>0</v>
      </c>
      <c r="CT38" s="33">
        <f t="shared" si="148"/>
        <v>0</v>
      </c>
      <c r="CU38" s="33">
        <f t="shared" si="148"/>
        <v>0</v>
      </c>
      <c r="CV38" s="33">
        <f t="shared" si="148"/>
        <v>0</v>
      </c>
      <c r="CX38" s="33">
        <f t="shared" si="6"/>
        <v>0</v>
      </c>
      <c r="CY38" s="33">
        <f>SUM(CY39:CY41)</f>
        <v>0</v>
      </c>
      <c r="CZ38" s="33">
        <f t="shared" ref="CZ38:DJ38" si="149">SUM(CZ39:CZ41)</f>
        <v>0</v>
      </c>
      <c r="DA38" s="33">
        <f t="shared" si="149"/>
        <v>0</v>
      </c>
      <c r="DB38" s="33">
        <f t="shared" si="149"/>
        <v>0</v>
      </c>
      <c r="DC38" s="33">
        <f t="shared" si="149"/>
        <v>0</v>
      </c>
      <c r="DD38" s="33">
        <f t="shared" si="149"/>
        <v>0</v>
      </c>
      <c r="DE38" s="33">
        <f t="shared" si="149"/>
        <v>0</v>
      </c>
      <c r="DF38" s="33">
        <f t="shared" si="149"/>
        <v>0</v>
      </c>
      <c r="DG38" s="33">
        <f t="shared" si="149"/>
        <v>0</v>
      </c>
      <c r="DH38" s="33">
        <f t="shared" si="149"/>
        <v>0</v>
      </c>
      <c r="DI38" s="33">
        <f t="shared" si="149"/>
        <v>0</v>
      </c>
      <c r="DJ38" s="33">
        <f t="shared" si="149"/>
        <v>0</v>
      </c>
      <c r="DL38" s="33">
        <f t="shared" si="8"/>
        <v>0</v>
      </c>
      <c r="DM38" s="33">
        <f>SUM(DM39:DM41)</f>
        <v>0</v>
      </c>
      <c r="DN38" s="33">
        <f t="shared" ref="DN38:DX38" si="150">SUM(DN39:DN41)</f>
        <v>0</v>
      </c>
      <c r="DO38" s="33">
        <f t="shared" si="150"/>
        <v>0</v>
      </c>
      <c r="DP38" s="33">
        <f t="shared" si="150"/>
        <v>0</v>
      </c>
      <c r="DQ38" s="33">
        <f t="shared" si="150"/>
        <v>0</v>
      </c>
      <c r="DR38" s="33">
        <f t="shared" si="150"/>
        <v>0</v>
      </c>
      <c r="DS38" s="33">
        <f t="shared" si="150"/>
        <v>0</v>
      </c>
      <c r="DT38" s="33">
        <f t="shared" si="150"/>
        <v>0</v>
      </c>
      <c r="DU38" s="33">
        <f t="shared" si="150"/>
        <v>0</v>
      </c>
      <c r="DV38" s="33">
        <f t="shared" si="150"/>
        <v>0</v>
      </c>
      <c r="DW38" s="33">
        <f t="shared" si="150"/>
        <v>0</v>
      </c>
      <c r="DX38" s="33">
        <f t="shared" si="150"/>
        <v>0</v>
      </c>
      <c r="DY38" s="195"/>
      <c r="EA38" s="33">
        <f t="shared" si="10"/>
        <v>0</v>
      </c>
      <c r="EB38" s="33">
        <f>SUM(EB39:EB41)</f>
        <v>0</v>
      </c>
      <c r="EC38" s="33">
        <f t="shared" ref="EC38:EM38" si="151">SUM(EC39:EC41)</f>
        <v>0</v>
      </c>
      <c r="ED38" s="33">
        <f t="shared" si="151"/>
        <v>0</v>
      </c>
      <c r="EE38" s="33">
        <f t="shared" si="151"/>
        <v>0</v>
      </c>
      <c r="EF38" s="33">
        <f t="shared" si="151"/>
        <v>0</v>
      </c>
      <c r="EG38" s="33">
        <f t="shared" si="151"/>
        <v>0</v>
      </c>
      <c r="EH38" s="33">
        <f t="shared" si="151"/>
        <v>0</v>
      </c>
      <c r="EI38" s="33">
        <f t="shared" si="151"/>
        <v>0</v>
      </c>
      <c r="EJ38" s="33">
        <f t="shared" si="151"/>
        <v>0</v>
      </c>
      <c r="EK38" s="33">
        <f t="shared" si="151"/>
        <v>0</v>
      </c>
      <c r="EL38" s="33">
        <f t="shared" si="151"/>
        <v>0</v>
      </c>
      <c r="EM38" s="33">
        <f t="shared" si="151"/>
        <v>0</v>
      </c>
      <c r="EN38" s="195"/>
    </row>
    <row r="39" spans="2:144" hidden="1" outlineLevel="2" x14ac:dyDescent="0.35">
      <c r="B39" s="29" t="s">
        <v>163</v>
      </c>
      <c r="C39" s="30"/>
      <c r="D39" s="33">
        <v>0</v>
      </c>
      <c r="E39" s="31">
        <v>0</v>
      </c>
      <c r="F39" s="31">
        <v>0</v>
      </c>
      <c r="G39" s="31">
        <v>0</v>
      </c>
      <c r="H39" s="31">
        <v>0</v>
      </c>
      <c r="I39" s="31">
        <v>0</v>
      </c>
      <c r="J39" s="31">
        <v>0</v>
      </c>
      <c r="K39" s="31">
        <v>0</v>
      </c>
      <c r="L39" s="31">
        <v>0</v>
      </c>
      <c r="M39" s="31">
        <v>0</v>
      </c>
      <c r="N39" s="31">
        <v>0</v>
      </c>
      <c r="O39" s="31">
        <v>0</v>
      </c>
      <c r="P39" s="31">
        <v>0</v>
      </c>
      <c r="R39" s="33">
        <v>0</v>
      </c>
      <c r="S39" s="31">
        <v>0</v>
      </c>
      <c r="T39" s="31">
        <v>0</v>
      </c>
      <c r="U39" s="31">
        <v>0</v>
      </c>
      <c r="V39" s="31">
        <v>0</v>
      </c>
      <c r="W39" s="31">
        <v>0</v>
      </c>
      <c r="X39" s="31">
        <v>0</v>
      </c>
      <c r="Y39" s="31">
        <v>0</v>
      </c>
      <c r="Z39" s="31">
        <v>0</v>
      </c>
      <c r="AA39" s="31">
        <v>0</v>
      </c>
      <c r="AB39" s="31">
        <v>0</v>
      </c>
      <c r="AC39" s="31">
        <v>0</v>
      </c>
      <c r="AD39" s="31">
        <v>0</v>
      </c>
      <c r="AF39" s="33">
        <v>0</v>
      </c>
      <c r="AG39" s="31">
        <v>0</v>
      </c>
      <c r="AH39" s="31">
        <v>0</v>
      </c>
      <c r="AI39" s="31">
        <v>0</v>
      </c>
      <c r="AJ39" s="31">
        <v>0</v>
      </c>
      <c r="AK39" s="31">
        <v>0</v>
      </c>
      <c r="AL39" s="31">
        <v>0</v>
      </c>
      <c r="AM39" s="31">
        <v>0</v>
      </c>
      <c r="AN39" s="31">
        <v>0</v>
      </c>
      <c r="AO39" s="31">
        <v>0</v>
      </c>
      <c r="AP39" s="31">
        <v>0</v>
      </c>
      <c r="AQ39" s="31">
        <v>0</v>
      </c>
      <c r="AR39" s="31">
        <v>0</v>
      </c>
      <c r="AT39" s="33">
        <v>0</v>
      </c>
      <c r="AU39" s="31">
        <v>0</v>
      </c>
      <c r="AV39" s="31">
        <v>0</v>
      </c>
      <c r="AW39" s="31">
        <v>0</v>
      </c>
      <c r="AX39" s="31">
        <v>0</v>
      </c>
      <c r="AY39" s="31">
        <v>0</v>
      </c>
      <c r="AZ39" s="31">
        <v>0</v>
      </c>
      <c r="BA39" s="31">
        <v>0</v>
      </c>
      <c r="BB39" s="31">
        <v>0</v>
      </c>
      <c r="BC39" s="31">
        <v>0</v>
      </c>
      <c r="BD39" s="31">
        <v>0</v>
      </c>
      <c r="BE39" s="31">
        <v>0</v>
      </c>
      <c r="BF39" s="31">
        <v>0</v>
      </c>
      <c r="BH39" s="33">
        <f t="shared" si="0"/>
        <v>0</v>
      </c>
      <c r="BI39" s="58"/>
      <c r="BJ39" s="58"/>
      <c r="BK39" s="58"/>
      <c r="BL39" s="58"/>
      <c r="BM39" s="58"/>
      <c r="BN39" s="58"/>
      <c r="BO39" s="58"/>
      <c r="BP39" s="58"/>
      <c r="BQ39" s="58"/>
      <c r="BR39" s="58"/>
      <c r="BS39" s="58"/>
      <c r="BT39" s="58"/>
      <c r="BV39" s="33">
        <f t="shared" si="2"/>
        <v>0</v>
      </c>
      <c r="BW39" s="58"/>
      <c r="BX39" s="58"/>
      <c r="BY39" s="58"/>
      <c r="BZ39" s="58"/>
      <c r="CA39" s="58"/>
      <c r="CB39" s="58"/>
      <c r="CC39" s="58"/>
      <c r="CD39" s="58"/>
      <c r="CE39" s="58"/>
      <c r="CF39" s="58"/>
      <c r="CG39" s="58"/>
      <c r="CH39" s="58"/>
      <c r="CJ39" s="33">
        <f t="shared" si="4"/>
        <v>0</v>
      </c>
      <c r="CK39" s="58"/>
      <c r="CL39" s="58"/>
      <c r="CM39" s="58"/>
      <c r="CN39" s="58"/>
      <c r="CO39" s="58"/>
      <c r="CP39" s="58"/>
      <c r="CQ39" s="58"/>
      <c r="CR39" s="58"/>
      <c r="CS39" s="58"/>
      <c r="CT39" s="58"/>
      <c r="CU39" s="58"/>
      <c r="CV39" s="58"/>
      <c r="CX39" s="33">
        <f t="shared" si="6"/>
        <v>0</v>
      </c>
      <c r="CY39" s="58"/>
      <c r="CZ39" s="58"/>
      <c r="DA39" s="58"/>
      <c r="DB39" s="58"/>
      <c r="DC39" s="58"/>
      <c r="DD39" s="58"/>
      <c r="DE39" s="58"/>
      <c r="DF39" s="58"/>
      <c r="DG39" s="58"/>
      <c r="DH39" s="58"/>
      <c r="DI39" s="58"/>
      <c r="DJ39" s="58"/>
      <c r="DL39" s="33">
        <f t="shared" si="8"/>
        <v>0</v>
      </c>
      <c r="DM39" s="58"/>
      <c r="DN39" s="58"/>
      <c r="DO39" s="58"/>
      <c r="DP39" s="58"/>
      <c r="DQ39" s="58"/>
      <c r="DR39" s="58"/>
      <c r="DS39" s="58"/>
      <c r="DT39" s="58"/>
      <c r="DU39" s="58"/>
      <c r="DV39" s="58"/>
      <c r="DW39" s="58"/>
      <c r="DX39" s="58"/>
      <c r="DY39" s="195"/>
      <c r="EA39" s="33">
        <f t="shared" si="10"/>
        <v>0</v>
      </c>
      <c r="EB39" s="58"/>
      <c r="EC39" s="58"/>
      <c r="ED39" s="58"/>
      <c r="EE39" s="58"/>
      <c r="EF39" s="58"/>
      <c r="EG39" s="58"/>
      <c r="EH39" s="58"/>
      <c r="EI39" s="58"/>
      <c r="EJ39" s="58"/>
      <c r="EK39" s="58"/>
      <c r="EL39" s="58"/>
      <c r="EM39" s="58"/>
      <c r="EN39" s="195"/>
    </row>
    <row r="40" spans="2:144" hidden="1" outlineLevel="2" x14ac:dyDescent="0.35">
      <c r="B40" s="29" t="s">
        <v>164</v>
      </c>
      <c r="C40" s="30"/>
      <c r="D40" s="33">
        <v>0</v>
      </c>
      <c r="E40" s="31">
        <v>0</v>
      </c>
      <c r="F40" s="31">
        <v>0</v>
      </c>
      <c r="G40" s="31">
        <v>0</v>
      </c>
      <c r="H40" s="31">
        <v>0</v>
      </c>
      <c r="I40" s="31">
        <v>0</v>
      </c>
      <c r="J40" s="31">
        <v>0</v>
      </c>
      <c r="K40" s="31">
        <v>0</v>
      </c>
      <c r="L40" s="31">
        <v>0</v>
      </c>
      <c r="M40" s="31">
        <v>0</v>
      </c>
      <c r="N40" s="31">
        <v>0</v>
      </c>
      <c r="O40" s="31">
        <v>0</v>
      </c>
      <c r="P40" s="31">
        <v>0</v>
      </c>
      <c r="R40" s="33">
        <v>0</v>
      </c>
      <c r="S40" s="31">
        <v>0</v>
      </c>
      <c r="T40" s="31">
        <v>0</v>
      </c>
      <c r="U40" s="31">
        <v>0</v>
      </c>
      <c r="V40" s="31">
        <v>0</v>
      </c>
      <c r="W40" s="31">
        <v>0</v>
      </c>
      <c r="X40" s="31">
        <v>0</v>
      </c>
      <c r="Y40" s="31">
        <v>0</v>
      </c>
      <c r="Z40" s="31">
        <v>0</v>
      </c>
      <c r="AA40" s="31">
        <v>0</v>
      </c>
      <c r="AB40" s="31">
        <v>0</v>
      </c>
      <c r="AC40" s="31">
        <v>0</v>
      </c>
      <c r="AD40" s="31">
        <v>0</v>
      </c>
      <c r="AF40" s="33">
        <v>0</v>
      </c>
      <c r="AG40" s="31">
        <v>0</v>
      </c>
      <c r="AH40" s="31">
        <v>0</v>
      </c>
      <c r="AI40" s="31">
        <v>0</v>
      </c>
      <c r="AJ40" s="31">
        <v>0</v>
      </c>
      <c r="AK40" s="31">
        <v>0</v>
      </c>
      <c r="AL40" s="31">
        <v>0</v>
      </c>
      <c r="AM40" s="31">
        <v>0</v>
      </c>
      <c r="AN40" s="31">
        <v>0</v>
      </c>
      <c r="AO40" s="31">
        <v>0</v>
      </c>
      <c r="AP40" s="31">
        <v>0</v>
      </c>
      <c r="AQ40" s="31">
        <v>0</v>
      </c>
      <c r="AR40" s="31">
        <v>0</v>
      </c>
      <c r="AT40" s="33">
        <v>0</v>
      </c>
      <c r="AU40" s="31">
        <v>0</v>
      </c>
      <c r="AV40" s="31">
        <v>0</v>
      </c>
      <c r="AW40" s="31">
        <v>0</v>
      </c>
      <c r="AX40" s="31">
        <v>0</v>
      </c>
      <c r="AY40" s="31">
        <v>0</v>
      </c>
      <c r="AZ40" s="31">
        <v>0</v>
      </c>
      <c r="BA40" s="31">
        <v>0</v>
      </c>
      <c r="BB40" s="31">
        <v>0</v>
      </c>
      <c r="BC40" s="31">
        <v>0</v>
      </c>
      <c r="BD40" s="31">
        <v>0</v>
      </c>
      <c r="BE40" s="31">
        <v>0</v>
      </c>
      <c r="BF40" s="31">
        <v>0</v>
      </c>
      <c r="BH40" s="33">
        <f t="shared" si="0"/>
        <v>0</v>
      </c>
      <c r="BI40" s="58"/>
      <c r="BJ40" s="58"/>
      <c r="BK40" s="58"/>
      <c r="BL40" s="58"/>
      <c r="BM40" s="58"/>
      <c r="BN40" s="58"/>
      <c r="BO40" s="58"/>
      <c r="BP40" s="58"/>
      <c r="BQ40" s="58"/>
      <c r="BR40" s="58"/>
      <c r="BS40" s="58"/>
      <c r="BT40" s="58"/>
      <c r="BV40" s="33">
        <f t="shared" si="2"/>
        <v>0</v>
      </c>
      <c r="BW40" s="58"/>
      <c r="BX40" s="58"/>
      <c r="BY40" s="58"/>
      <c r="BZ40" s="58"/>
      <c r="CA40" s="58"/>
      <c r="CB40" s="58"/>
      <c r="CC40" s="58"/>
      <c r="CD40" s="58"/>
      <c r="CE40" s="58"/>
      <c r="CF40" s="58"/>
      <c r="CG40" s="58"/>
      <c r="CH40" s="58"/>
      <c r="CJ40" s="33">
        <f t="shared" si="4"/>
        <v>0</v>
      </c>
      <c r="CK40" s="58"/>
      <c r="CL40" s="58"/>
      <c r="CM40" s="58"/>
      <c r="CN40" s="58"/>
      <c r="CO40" s="58"/>
      <c r="CP40" s="58"/>
      <c r="CQ40" s="58"/>
      <c r="CR40" s="58"/>
      <c r="CS40" s="58"/>
      <c r="CT40" s="58"/>
      <c r="CU40" s="58"/>
      <c r="CV40" s="58"/>
      <c r="CX40" s="33">
        <f t="shared" si="6"/>
        <v>0</v>
      </c>
      <c r="CY40" s="58"/>
      <c r="CZ40" s="58"/>
      <c r="DA40" s="58"/>
      <c r="DB40" s="58"/>
      <c r="DC40" s="58"/>
      <c r="DD40" s="58"/>
      <c r="DE40" s="58"/>
      <c r="DF40" s="58"/>
      <c r="DG40" s="58"/>
      <c r="DH40" s="58"/>
      <c r="DI40" s="58"/>
      <c r="DJ40" s="58"/>
      <c r="DL40" s="33">
        <f t="shared" si="8"/>
        <v>0</v>
      </c>
      <c r="DM40" s="58"/>
      <c r="DN40" s="58"/>
      <c r="DO40" s="58"/>
      <c r="DP40" s="58"/>
      <c r="DQ40" s="58"/>
      <c r="DR40" s="58"/>
      <c r="DS40" s="58"/>
      <c r="DT40" s="58"/>
      <c r="DU40" s="58"/>
      <c r="DV40" s="58"/>
      <c r="DW40" s="58"/>
      <c r="DX40" s="58"/>
      <c r="DY40" s="195"/>
      <c r="EA40" s="33">
        <f t="shared" si="10"/>
        <v>0</v>
      </c>
      <c r="EB40" s="58"/>
      <c r="EC40" s="58"/>
      <c r="ED40" s="58"/>
      <c r="EE40" s="58"/>
      <c r="EF40" s="58"/>
      <c r="EG40" s="58"/>
      <c r="EH40" s="58"/>
      <c r="EI40" s="58"/>
      <c r="EJ40" s="58"/>
      <c r="EK40" s="58"/>
      <c r="EL40" s="58"/>
      <c r="EM40" s="58"/>
      <c r="EN40" s="195"/>
    </row>
    <row r="41" spans="2:144" hidden="1" outlineLevel="2" x14ac:dyDescent="0.35">
      <c r="B41" s="29" t="s">
        <v>165</v>
      </c>
      <c r="C41" s="30"/>
      <c r="D41" s="33">
        <v>0</v>
      </c>
      <c r="E41" s="31">
        <v>0</v>
      </c>
      <c r="F41" s="31">
        <v>0</v>
      </c>
      <c r="G41" s="31">
        <v>0</v>
      </c>
      <c r="H41" s="31">
        <v>0</v>
      </c>
      <c r="I41" s="31">
        <v>0</v>
      </c>
      <c r="J41" s="31">
        <v>0</v>
      </c>
      <c r="K41" s="31">
        <v>0</v>
      </c>
      <c r="L41" s="31">
        <v>0</v>
      </c>
      <c r="M41" s="31">
        <v>0</v>
      </c>
      <c r="N41" s="31">
        <v>0</v>
      </c>
      <c r="O41" s="31">
        <v>0</v>
      </c>
      <c r="P41" s="31">
        <v>0</v>
      </c>
      <c r="R41" s="33">
        <v>0</v>
      </c>
      <c r="S41" s="31">
        <v>0</v>
      </c>
      <c r="T41" s="31">
        <v>0</v>
      </c>
      <c r="U41" s="31">
        <v>0</v>
      </c>
      <c r="V41" s="31">
        <v>0</v>
      </c>
      <c r="W41" s="31">
        <v>0</v>
      </c>
      <c r="X41" s="31">
        <v>0</v>
      </c>
      <c r="Y41" s="31">
        <v>0</v>
      </c>
      <c r="Z41" s="31">
        <v>0</v>
      </c>
      <c r="AA41" s="31">
        <v>0</v>
      </c>
      <c r="AB41" s="31">
        <v>0</v>
      </c>
      <c r="AC41" s="31">
        <v>0</v>
      </c>
      <c r="AD41" s="31">
        <v>0</v>
      </c>
      <c r="AF41" s="33">
        <v>0</v>
      </c>
      <c r="AG41" s="31">
        <v>0</v>
      </c>
      <c r="AH41" s="31">
        <v>0</v>
      </c>
      <c r="AI41" s="31">
        <v>0</v>
      </c>
      <c r="AJ41" s="31">
        <v>0</v>
      </c>
      <c r="AK41" s="31">
        <v>0</v>
      </c>
      <c r="AL41" s="31">
        <v>0</v>
      </c>
      <c r="AM41" s="31">
        <v>0</v>
      </c>
      <c r="AN41" s="31">
        <v>0</v>
      </c>
      <c r="AO41" s="31">
        <v>0</v>
      </c>
      <c r="AP41" s="31">
        <v>0</v>
      </c>
      <c r="AQ41" s="31">
        <v>0</v>
      </c>
      <c r="AR41" s="31">
        <v>0</v>
      </c>
      <c r="AT41" s="33">
        <v>0</v>
      </c>
      <c r="AU41" s="31">
        <v>0</v>
      </c>
      <c r="AV41" s="31">
        <v>0</v>
      </c>
      <c r="AW41" s="31">
        <v>0</v>
      </c>
      <c r="AX41" s="31">
        <v>0</v>
      </c>
      <c r="AY41" s="31">
        <v>0</v>
      </c>
      <c r="AZ41" s="31">
        <v>0</v>
      </c>
      <c r="BA41" s="31">
        <v>0</v>
      </c>
      <c r="BB41" s="31">
        <v>0</v>
      </c>
      <c r="BC41" s="31">
        <v>0</v>
      </c>
      <c r="BD41" s="31">
        <v>0</v>
      </c>
      <c r="BE41" s="31">
        <v>0</v>
      </c>
      <c r="BF41" s="31">
        <v>0</v>
      </c>
      <c r="BH41" s="33">
        <f t="shared" si="0"/>
        <v>0</v>
      </c>
      <c r="BI41" s="58"/>
      <c r="BJ41" s="58"/>
      <c r="BK41" s="58"/>
      <c r="BL41" s="58"/>
      <c r="BM41" s="58"/>
      <c r="BN41" s="58"/>
      <c r="BO41" s="58"/>
      <c r="BP41" s="58"/>
      <c r="BQ41" s="58"/>
      <c r="BR41" s="58"/>
      <c r="BS41" s="58"/>
      <c r="BT41" s="58"/>
      <c r="BV41" s="33">
        <f t="shared" si="2"/>
        <v>0</v>
      </c>
      <c r="BW41" s="58"/>
      <c r="BX41" s="58"/>
      <c r="BY41" s="58"/>
      <c r="BZ41" s="58"/>
      <c r="CA41" s="58"/>
      <c r="CB41" s="58"/>
      <c r="CC41" s="58"/>
      <c r="CD41" s="58"/>
      <c r="CE41" s="58"/>
      <c r="CF41" s="58"/>
      <c r="CG41" s="58"/>
      <c r="CH41" s="58"/>
      <c r="CJ41" s="33">
        <f t="shared" si="4"/>
        <v>0</v>
      </c>
      <c r="CK41" s="58"/>
      <c r="CL41" s="58"/>
      <c r="CM41" s="58"/>
      <c r="CN41" s="58"/>
      <c r="CO41" s="58"/>
      <c r="CP41" s="58"/>
      <c r="CQ41" s="58"/>
      <c r="CR41" s="58"/>
      <c r="CS41" s="58"/>
      <c r="CT41" s="58"/>
      <c r="CU41" s="58"/>
      <c r="CV41" s="58"/>
      <c r="CX41" s="33">
        <f t="shared" si="6"/>
        <v>0</v>
      </c>
      <c r="CY41" s="58"/>
      <c r="CZ41" s="58"/>
      <c r="DA41" s="58"/>
      <c r="DB41" s="58"/>
      <c r="DC41" s="58"/>
      <c r="DD41" s="58"/>
      <c r="DE41" s="58"/>
      <c r="DF41" s="58"/>
      <c r="DG41" s="58"/>
      <c r="DH41" s="58"/>
      <c r="DI41" s="58"/>
      <c r="DJ41" s="58"/>
      <c r="DL41" s="33">
        <f t="shared" si="8"/>
        <v>0</v>
      </c>
      <c r="DM41" s="58"/>
      <c r="DN41" s="58"/>
      <c r="DO41" s="58"/>
      <c r="DP41" s="58"/>
      <c r="DQ41" s="58"/>
      <c r="DR41" s="58"/>
      <c r="DS41" s="58"/>
      <c r="DT41" s="58"/>
      <c r="DU41" s="58"/>
      <c r="DV41" s="58"/>
      <c r="DW41" s="58"/>
      <c r="DX41" s="58"/>
      <c r="DY41" s="195"/>
      <c r="EA41" s="33">
        <f t="shared" si="10"/>
        <v>0</v>
      </c>
      <c r="EB41" s="58"/>
      <c r="EC41" s="58"/>
      <c r="ED41" s="58"/>
      <c r="EE41" s="58"/>
      <c r="EF41" s="58"/>
      <c r="EG41" s="58"/>
      <c r="EH41" s="58"/>
      <c r="EI41" s="58"/>
      <c r="EJ41" s="58"/>
      <c r="EK41" s="58"/>
      <c r="EL41" s="58"/>
      <c r="EM41" s="58"/>
      <c r="EN41" s="195"/>
    </row>
    <row r="42" spans="2:144" hidden="1" outlineLevel="1" collapsed="1" x14ac:dyDescent="0.35">
      <c r="B42" s="34" t="s">
        <v>166</v>
      </c>
      <c r="C42" s="35"/>
      <c r="D42" s="33">
        <v>0</v>
      </c>
      <c r="E42" s="31">
        <v>0</v>
      </c>
      <c r="F42" s="31">
        <v>0</v>
      </c>
      <c r="G42" s="31">
        <v>0</v>
      </c>
      <c r="H42" s="31">
        <v>0</v>
      </c>
      <c r="I42" s="31">
        <v>0</v>
      </c>
      <c r="J42" s="31">
        <v>0</v>
      </c>
      <c r="K42" s="31">
        <v>0</v>
      </c>
      <c r="L42" s="31">
        <v>0</v>
      </c>
      <c r="M42" s="31">
        <v>0</v>
      </c>
      <c r="N42" s="31">
        <v>0</v>
      </c>
      <c r="O42" s="31">
        <v>0</v>
      </c>
      <c r="P42" s="31">
        <v>0</v>
      </c>
      <c r="R42" s="33">
        <v>0</v>
      </c>
      <c r="S42" s="31">
        <v>0</v>
      </c>
      <c r="T42" s="31">
        <v>0</v>
      </c>
      <c r="U42" s="31">
        <v>0</v>
      </c>
      <c r="V42" s="31">
        <v>0</v>
      </c>
      <c r="W42" s="31">
        <v>0</v>
      </c>
      <c r="X42" s="31">
        <v>0</v>
      </c>
      <c r="Y42" s="31">
        <v>0</v>
      </c>
      <c r="Z42" s="31">
        <v>0</v>
      </c>
      <c r="AA42" s="31">
        <v>0</v>
      </c>
      <c r="AB42" s="31">
        <v>0</v>
      </c>
      <c r="AC42" s="31">
        <v>0</v>
      </c>
      <c r="AD42" s="31">
        <v>0</v>
      </c>
      <c r="AF42" s="33">
        <v>0</v>
      </c>
      <c r="AG42" s="31">
        <v>0</v>
      </c>
      <c r="AH42" s="31">
        <v>0</v>
      </c>
      <c r="AI42" s="31">
        <v>0</v>
      </c>
      <c r="AJ42" s="31">
        <v>0</v>
      </c>
      <c r="AK42" s="31">
        <v>0</v>
      </c>
      <c r="AL42" s="31">
        <v>0</v>
      </c>
      <c r="AM42" s="31">
        <v>0</v>
      </c>
      <c r="AN42" s="31">
        <v>0</v>
      </c>
      <c r="AO42" s="31">
        <v>0</v>
      </c>
      <c r="AP42" s="31">
        <v>0</v>
      </c>
      <c r="AQ42" s="31">
        <v>0</v>
      </c>
      <c r="AR42" s="31">
        <v>0</v>
      </c>
      <c r="AT42" s="33">
        <v>0</v>
      </c>
      <c r="AU42" s="31">
        <v>0</v>
      </c>
      <c r="AV42" s="31">
        <v>0</v>
      </c>
      <c r="AW42" s="31">
        <v>0</v>
      </c>
      <c r="AX42" s="31">
        <v>0</v>
      </c>
      <c r="AY42" s="31">
        <v>0</v>
      </c>
      <c r="AZ42" s="31">
        <v>0</v>
      </c>
      <c r="BA42" s="31">
        <v>0</v>
      </c>
      <c r="BB42" s="31">
        <v>0</v>
      </c>
      <c r="BC42" s="31">
        <v>0</v>
      </c>
      <c r="BD42" s="31">
        <v>0</v>
      </c>
      <c r="BE42" s="31">
        <v>0</v>
      </c>
      <c r="BF42" s="31">
        <v>0</v>
      </c>
      <c r="BH42" s="33">
        <f t="shared" si="0"/>
        <v>0</v>
      </c>
      <c r="BI42" s="58"/>
      <c r="BJ42" s="58"/>
      <c r="BK42" s="58"/>
      <c r="BL42" s="58"/>
      <c r="BM42" s="58"/>
      <c r="BN42" s="58"/>
      <c r="BO42" s="58"/>
      <c r="BP42" s="58"/>
      <c r="BQ42" s="58"/>
      <c r="BR42" s="58"/>
      <c r="BS42" s="58"/>
      <c r="BT42" s="58"/>
      <c r="BV42" s="33">
        <f t="shared" si="2"/>
        <v>0</v>
      </c>
      <c r="BW42" s="58"/>
      <c r="BX42" s="58"/>
      <c r="BY42" s="58"/>
      <c r="BZ42" s="58"/>
      <c r="CA42" s="58"/>
      <c r="CB42" s="58"/>
      <c r="CC42" s="58"/>
      <c r="CD42" s="58"/>
      <c r="CE42" s="58"/>
      <c r="CF42" s="58"/>
      <c r="CG42" s="58"/>
      <c r="CH42" s="58"/>
      <c r="CJ42" s="33">
        <f t="shared" si="4"/>
        <v>0</v>
      </c>
      <c r="CK42" s="58"/>
      <c r="CL42" s="58"/>
      <c r="CM42" s="58"/>
      <c r="CN42" s="58"/>
      <c r="CO42" s="58"/>
      <c r="CP42" s="58"/>
      <c r="CQ42" s="58"/>
      <c r="CR42" s="58"/>
      <c r="CS42" s="58"/>
      <c r="CT42" s="58"/>
      <c r="CU42" s="58"/>
      <c r="CV42" s="58"/>
      <c r="CX42" s="33">
        <f t="shared" si="6"/>
        <v>0</v>
      </c>
      <c r="CY42" s="58"/>
      <c r="CZ42" s="58"/>
      <c r="DA42" s="58"/>
      <c r="DB42" s="58"/>
      <c r="DC42" s="58"/>
      <c r="DD42" s="58"/>
      <c r="DE42" s="58"/>
      <c r="DF42" s="58"/>
      <c r="DG42" s="58"/>
      <c r="DH42" s="58"/>
      <c r="DI42" s="58"/>
      <c r="DJ42" s="58"/>
      <c r="DL42" s="33">
        <f t="shared" si="8"/>
        <v>0</v>
      </c>
      <c r="DM42" s="58"/>
      <c r="DN42" s="58"/>
      <c r="DO42" s="58"/>
      <c r="DP42" s="58"/>
      <c r="DQ42" s="58"/>
      <c r="DR42" s="58"/>
      <c r="DS42" s="58"/>
      <c r="DT42" s="58"/>
      <c r="DU42" s="58"/>
      <c r="DV42" s="58"/>
      <c r="DW42" s="58"/>
      <c r="DX42" s="58"/>
      <c r="DY42" s="195"/>
      <c r="EA42" s="33">
        <f t="shared" si="10"/>
        <v>0</v>
      </c>
      <c r="EB42" s="58"/>
      <c r="EC42" s="58"/>
      <c r="ED42" s="58"/>
      <c r="EE42" s="58"/>
      <c r="EF42" s="58"/>
      <c r="EG42" s="58"/>
      <c r="EH42" s="58"/>
      <c r="EI42" s="58"/>
      <c r="EJ42" s="58"/>
      <c r="EK42" s="58"/>
      <c r="EL42" s="58"/>
      <c r="EM42" s="58"/>
      <c r="EN42" s="195"/>
    </row>
    <row r="43" spans="2:144" ht="13.5" hidden="1" customHeight="1" outlineLevel="1" x14ac:dyDescent="0.35">
      <c r="B43" s="34" t="s">
        <v>167</v>
      </c>
      <c r="C43" s="35"/>
      <c r="D43" s="33">
        <v>0</v>
      </c>
      <c r="E43" s="31">
        <v>0</v>
      </c>
      <c r="F43" s="31">
        <v>0</v>
      </c>
      <c r="G43" s="31">
        <v>0</v>
      </c>
      <c r="H43" s="31">
        <v>0</v>
      </c>
      <c r="I43" s="31">
        <v>0</v>
      </c>
      <c r="J43" s="31">
        <v>0</v>
      </c>
      <c r="K43" s="31">
        <v>0</v>
      </c>
      <c r="L43" s="31">
        <v>0</v>
      </c>
      <c r="M43" s="31">
        <v>0</v>
      </c>
      <c r="N43" s="31">
        <v>0</v>
      </c>
      <c r="O43" s="31">
        <v>0</v>
      </c>
      <c r="P43" s="31">
        <v>0</v>
      </c>
      <c r="R43" s="33">
        <v>0</v>
      </c>
      <c r="S43" s="31">
        <v>0</v>
      </c>
      <c r="T43" s="31">
        <v>0</v>
      </c>
      <c r="U43" s="31">
        <v>0</v>
      </c>
      <c r="V43" s="31">
        <v>0</v>
      </c>
      <c r="W43" s="31">
        <v>0</v>
      </c>
      <c r="X43" s="31">
        <v>0</v>
      </c>
      <c r="Y43" s="31">
        <v>0</v>
      </c>
      <c r="Z43" s="31">
        <v>0</v>
      </c>
      <c r="AA43" s="31">
        <v>0</v>
      </c>
      <c r="AB43" s="31">
        <v>0</v>
      </c>
      <c r="AC43" s="31">
        <v>0</v>
      </c>
      <c r="AD43" s="31">
        <v>0</v>
      </c>
      <c r="AF43" s="33">
        <v>0</v>
      </c>
      <c r="AG43" s="31">
        <v>0</v>
      </c>
      <c r="AH43" s="31">
        <v>0</v>
      </c>
      <c r="AI43" s="31">
        <v>0</v>
      </c>
      <c r="AJ43" s="31">
        <v>0</v>
      </c>
      <c r="AK43" s="31">
        <v>0</v>
      </c>
      <c r="AL43" s="31">
        <v>0</v>
      </c>
      <c r="AM43" s="31">
        <v>0</v>
      </c>
      <c r="AN43" s="31">
        <v>0</v>
      </c>
      <c r="AO43" s="31">
        <v>0</v>
      </c>
      <c r="AP43" s="31">
        <v>0</v>
      </c>
      <c r="AQ43" s="31">
        <v>0</v>
      </c>
      <c r="AR43" s="31">
        <v>0</v>
      </c>
      <c r="AT43" s="33">
        <v>0</v>
      </c>
      <c r="AU43" s="31">
        <v>0</v>
      </c>
      <c r="AV43" s="31">
        <v>0</v>
      </c>
      <c r="AW43" s="31">
        <v>0</v>
      </c>
      <c r="AX43" s="31">
        <v>0</v>
      </c>
      <c r="AY43" s="31">
        <v>0</v>
      </c>
      <c r="AZ43" s="31">
        <v>0</v>
      </c>
      <c r="BA43" s="31">
        <v>0</v>
      </c>
      <c r="BB43" s="31">
        <v>0</v>
      </c>
      <c r="BC43" s="31">
        <v>0</v>
      </c>
      <c r="BD43" s="31">
        <v>0</v>
      </c>
      <c r="BE43" s="31">
        <v>0</v>
      </c>
      <c r="BF43" s="31">
        <v>0</v>
      </c>
      <c r="BH43" s="33">
        <f t="shared" si="0"/>
        <v>0</v>
      </c>
      <c r="BI43" s="58"/>
      <c r="BJ43" s="58"/>
      <c r="BK43" s="58"/>
      <c r="BL43" s="58"/>
      <c r="BM43" s="58"/>
      <c r="BN43" s="58"/>
      <c r="BO43" s="58"/>
      <c r="BP43" s="58"/>
      <c r="BQ43" s="58"/>
      <c r="BR43" s="58"/>
      <c r="BS43" s="58"/>
      <c r="BT43" s="58"/>
      <c r="BV43" s="33">
        <f t="shared" si="2"/>
        <v>0</v>
      </c>
      <c r="BW43" s="58"/>
      <c r="BX43" s="58"/>
      <c r="BY43" s="58"/>
      <c r="BZ43" s="58"/>
      <c r="CA43" s="58"/>
      <c r="CB43" s="58"/>
      <c r="CC43" s="58"/>
      <c r="CD43" s="58"/>
      <c r="CE43" s="58"/>
      <c r="CF43" s="58"/>
      <c r="CG43" s="58"/>
      <c r="CH43" s="58"/>
      <c r="CJ43" s="33">
        <f t="shared" si="4"/>
        <v>0</v>
      </c>
      <c r="CK43" s="58"/>
      <c r="CL43" s="58"/>
      <c r="CM43" s="58"/>
      <c r="CN43" s="58"/>
      <c r="CO43" s="58"/>
      <c r="CP43" s="58"/>
      <c r="CQ43" s="58"/>
      <c r="CR43" s="58"/>
      <c r="CS43" s="58"/>
      <c r="CT43" s="58"/>
      <c r="CU43" s="58"/>
      <c r="CV43" s="58"/>
      <c r="CX43" s="33">
        <f t="shared" si="6"/>
        <v>0</v>
      </c>
      <c r="CY43" s="58"/>
      <c r="CZ43" s="58"/>
      <c r="DA43" s="58"/>
      <c r="DB43" s="58"/>
      <c r="DC43" s="58"/>
      <c r="DD43" s="58"/>
      <c r="DE43" s="58"/>
      <c r="DF43" s="58"/>
      <c r="DG43" s="58"/>
      <c r="DH43" s="58"/>
      <c r="DI43" s="58"/>
      <c r="DJ43" s="58"/>
      <c r="DL43" s="33">
        <f t="shared" si="8"/>
        <v>0</v>
      </c>
      <c r="DM43" s="58"/>
      <c r="DN43" s="58"/>
      <c r="DO43" s="58"/>
      <c r="DP43" s="58"/>
      <c r="DQ43" s="58"/>
      <c r="DR43" s="58"/>
      <c r="DS43" s="58"/>
      <c r="DT43" s="58"/>
      <c r="DU43" s="58"/>
      <c r="DV43" s="58"/>
      <c r="DW43" s="58"/>
      <c r="DX43" s="58"/>
      <c r="DY43" s="195"/>
      <c r="EA43" s="33">
        <f t="shared" si="10"/>
        <v>0</v>
      </c>
      <c r="EB43" s="58"/>
      <c r="EC43" s="58"/>
      <c r="ED43" s="58"/>
      <c r="EE43" s="58"/>
      <c r="EF43" s="58"/>
      <c r="EG43" s="58"/>
      <c r="EH43" s="58"/>
      <c r="EI43" s="58"/>
      <c r="EJ43" s="58"/>
      <c r="EK43" s="58"/>
      <c r="EL43" s="58"/>
      <c r="EM43" s="58"/>
      <c r="EN43" s="195"/>
    </row>
    <row r="44" spans="2:144" collapsed="1" x14ac:dyDescent="0.35">
      <c r="B44" s="37" t="s">
        <v>168</v>
      </c>
      <c r="C44" s="24"/>
      <c r="D44" s="25">
        <v>290356.01199999999</v>
      </c>
      <c r="E44" s="25">
        <v>22892.286</v>
      </c>
      <c r="F44" s="25">
        <v>24650.835999999996</v>
      </c>
      <c r="G44" s="25">
        <v>23471.3</v>
      </c>
      <c r="H44" s="25">
        <v>24296.553</v>
      </c>
      <c r="I44" s="25">
        <v>19002.204000000002</v>
      </c>
      <c r="J44" s="25">
        <v>24994.239000000001</v>
      </c>
      <c r="K44" s="25">
        <v>21620.084999999999</v>
      </c>
      <c r="L44" s="25">
        <v>21732.568000000003</v>
      </c>
      <c r="M44" s="25">
        <v>30408.388999999999</v>
      </c>
      <c r="N44" s="25">
        <v>26518.338999999996</v>
      </c>
      <c r="O44" s="25">
        <v>24272.393</v>
      </c>
      <c r="P44" s="25">
        <v>26496.82</v>
      </c>
      <c r="R44" s="25">
        <v>332203.39699999994</v>
      </c>
      <c r="S44" s="25">
        <v>27139.004999999997</v>
      </c>
      <c r="T44" s="25">
        <v>41099.998000000007</v>
      </c>
      <c r="U44" s="25">
        <v>26139.618999999999</v>
      </c>
      <c r="V44" s="25">
        <v>28222</v>
      </c>
      <c r="W44" s="25">
        <v>19746.575999999997</v>
      </c>
      <c r="X44" s="25">
        <v>27406.760000000002</v>
      </c>
      <c r="Y44" s="25">
        <v>26580.723999999995</v>
      </c>
      <c r="Z44" s="25">
        <v>28189.294000000002</v>
      </c>
      <c r="AA44" s="25">
        <v>20283.579000000002</v>
      </c>
      <c r="AB44" s="25">
        <v>23423.81</v>
      </c>
      <c r="AC44" s="25">
        <v>22341.986000000001</v>
      </c>
      <c r="AD44" s="25">
        <v>41630.045999999995</v>
      </c>
      <c r="AF44" s="25">
        <v>322129.62300000002</v>
      </c>
      <c r="AG44" s="25">
        <v>38318.481000000007</v>
      </c>
      <c r="AH44" s="25">
        <v>21467.514000000003</v>
      </c>
      <c r="AI44" s="25">
        <v>31672.472999999998</v>
      </c>
      <c r="AJ44" s="25">
        <v>25136.204999999994</v>
      </c>
      <c r="AK44" s="25">
        <v>24686.063000000006</v>
      </c>
      <c r="AL44" s="25">
        <v>27090.059999999998</v>
      </c>
      <c r="AM44" s="25">
        <v>22184.658000000003</v>
      </c>
      <c r="AN44" s="25">
        <v>24481.339000000004</v>
      </c>
      <c r="AO44" s="25">
        <v>26256.578000000001</v>
      </c>
      <c r="AP44" s="25">
        <v>29779.995000000003</v>
      </c>
      <c r="AQ44" s="25">
        <v>22745.098000000002</v>
      </c>
      <c r="AR44" s="25">
        <v>28311.159</v>
      </c>
      <c r="AT44" s="25">
        <v>316929.995</v>
      </c>
      <c r="AU44" s="25">
        <v>31430.951000000005</v>
      </c>
      <c r="AV44" s="25">
        <v>27250.606</v>
      </c>
      <c r="AW44" s="25">
        <v>21798.995999999996</v>
      </c>
      <c r="AX44" s="25">
        <v>24085.557000000004</v>
      </c>
      <c r="AY44" s="25">
        <v>21930.847999999998</v>
      </c>
      <c r="AZ44" s="25">
        <v>27671.062000000002</v>
      </c>
      <c r="BA44" s="25">
        <v>38935.906999999999</v>
      </c>
      <c r="BB44" s="25">
        <v>41700.431000000004</v>
      </c>
      <c r="BC44" s="25">
        <v>43190.816000000006</v>
      </c>
      <c r="BD44" s="25">
        <v>40377.192000000003</v>
      </c>
      <c r="BE44" s="25">
        <v>40542.478999999992</v>
      </c>
      <c r="BF44" s="25">
        <v>42294.023000000001</v>
      </c>
      <c r="BH44" s="25">
        <f t="shared" si="0"/>
        <v>301397.19500000001</v>
      </c>
      <c r="BI44" s="25">
        <f t="shared" ref="BI44:BT44" si="152">BI45+BI104+BI117+BI123</f>
        <v>29492.14</v>
      </c>
      <c r="BJ44" s="25">
        <f t="shared" si="152"/>
        <v>33451.584999999992</v>
      </c>
      <c r="BK44" s="25">
        <f t="shared" si="152"/>
        <v>22941.661999999997</v>
      </c>
      <c r="BL44" s="25">
        <f t="shared" si="152"/>
        <v>23108.374</v>
      </c>
      <c r="BM44" s="25">
        <f t="shared" si="152"/>
        <v>22146.444</v>
      </c>
      <c r="BN44" s="25">
        <f t="shared" si="152"/>
        <v>24280.553000000004</v>
      </c>
      <c r="BO44" s="25">
        <f t="shared" si="152"/>
        <v>22760.543000000001</v>
      </c>
      <c r="BP44" s="25">
        <f t="shared" si="152"/>
        <v>21961.611999999997</v>
      </c>
      <c r="BQ44" s="25">
        <f t="shared" si="152"/>
        <v>23329.222999999994</v>
      </c>
      <c r="BR44" s="25">
        <f t="shared" si="152"/>
        <v>24476.531999999996</v>
      </c>
      <c r="BS44" s="25">
        <f t="shared" si="152"/>
        <v>23515.054000000004</v>
      </c>
      <c r="BT44" s="25">
        <f t="shared" si="152"/>
        <v>29933.473000000002</v>
      </c>
      <c r="BV44" s="25">
        <f t="shared" si="2"/>
        <v>298505.56134000001</v>
      </c>
      <c r="BW44" s="25">
        <f t="shared" ref="BW44:CH44" si="153">BW45+BW104+BW117+BW123</f>
        <v>31333.22307</v>
      </c>
      <c r="BX44" s="25">
        <f t="shared" si="153"/>
        <v>24893.01352</v>
      </c>
      <c r="BY44" s="25">
        <f t="shared" si="153"/>
        <v>21080.586140000003</v>
      </c>
      <c r="BZ44" s="25">
        <f t="shared" si="153"/>
        <v>18191.998529999997</v>
      </c>
      <c r="CA44" s="25">
        <f t="shared" si="153"/>
        <v>19883.251219999998</v>
      </c>
      <c r="CB44" s="25">
        <f t="shared" si="153"/>
        <v>24248.63637</v>
      </c>
      <c r="CC44" s="25">
        <f t="shared" si="153"/>
        <v>25761.802900000002</v>
      </c>
      <c r="CD44" s="25">
        <f t="shared" si="153"/>
        <v>25972.746829999996</v>
      </c>
      <c r="CE44" s="25">
        <f t="shared" si="153"/>
        <v>22497.102920000001</v>
      </c>
      <c r="CF44" s="25">
        <f t="shared" si="153"/>
        <v>27914.016789999994</v>
      </c>
      <c r="CG44" s="25">
        <f t="shared" si="153"/>
        <v>24262.925029999995</v>
      </c>
      <c r="CH44" s="25">
        <f t="shared" si="153"/>
        <v>32466.258020000005</v>
      </c>
      <c r="CJ44" s="25">
        <f t="shared" si="4"/>
        <v>395825.64710000006</v>
      </c>
      <c r="CK44" s="25">
        <f t="shared" ref="CK44:CV44" si="154">CK45+CK104+CK117+CK123</f>
        <v>29299.893020000003</v>
      </c>
      <c r="CL44" s="25">
        <f t="shared" si="154"/>
        <v>31378.034330000002</v>
      </c>
      <c r="CM44" s="25">
        <f t="shared" si="154"/>
        <v>32882.502139999997</v>
      </c>
      <c r="CN44" s="25">
        <f t="shared" si="154"/>
        <v>28574.558719999997</v>
      </c>
      <c r="CO44" s="25">
        <f t="shared" si="154"/>
        <v>26069.471209999992</v>
      </c>
      <c r="CP44" s="25">
        <f t="shared" si="154"/>
        <v>28746.577359999996</v>
      </c>
      <c r="CQ44" s="25">
        <f t="shared" si="154"/>
        <v>24510.335220000001</v>
      </c>
      <c r="CR44" s="25">
        <f t="shared" si="154"/>
        <v>26266.225730000002</v>
      </c>
      <c r="CS44" s="25">
        <f t="shared" si="154"/>
        <v>26044.134759999997</v>
      </c>
      <c r="CT44" s="25">
        <f t="shared" si="154"/>
        <v>77036.197690000001</v>
      </c>
      <c r="CU44" s="25">
        <f t="shared" si="154"/>
        <v>31429.069650000005</v>
      </c>
      <c r="CV44" s="25">
        <f t="shared" si="154"/>
        <v>33588.647270000001</v>
      </c>
      <c r="CX44" s="25">
        <f t="shared" si="6"/>
        <v>384663.30943999998</v>
      </c>
      <c r="CY44" s="25">
        <f t="shared" ref="CY44:DJ44" si="155">CY45+CY104+CY117+CY123</f>
        <v>30890.86310000001</v>
      </c>
      <c r="CZ44" s="25">
        <f t="shared" si="155"/>
        <v>29336.809250000006</v>
      </c>
      <c r="DA44" s="25">
        <f t="shared" si="155"/>
        <v>36316.402419999999</v>
      </c>
      <c r="DB44" s="25">
        <f t="shared" si="155"/>
        <v>28754.84374</v>
      </c>
      <c r="DC44" s="25">
        <f t="shared" si="155"/>
        <v>29879.900430000002</v>
      </c>
      <c r="DD44" s="25">
        <f t="shared" si="155"/>
        <v>35027.508410000002</v>
      </c>
      <c r="DE44" s="25">
        <f t="shared" si="155"/>
        <v>30300.80016000001</v>
      </c>
      <c r="DF44" s="25">
        <f t="shared" si="155"/>
        <v>32162.65467</v>
      </c>
      <c r="DG44" s="25">
        <f t="shared" si="155"/>
        <v>27959.063539999988</v>
      </c>
      <c r="DH44" s="25">
        <f t="shared" si="155"/>
        <v>37184.985459999996</v>
      </c>
      <c r="DI44" s="25">
        <f t="shared" si="155"/>
        <v>29428.456299999998</v>
      </c>
      <c r="DJ44" s="25">
        <f t="shared" si="155"/>
        <v>37421.021960000005</v>
      </c>
      <c r="DL44" s="25">
        <f t="shared" si="8"/>
        <v>455509.99330999993</v>
      </c>
      <c r="DM44" s="25">
        <f t="shared" ref="DM44:DX44" si="156">DM45+DM104+DM117+DM123</f>
        <v>43575.491419999991</v>
      </c>
      <c r="DN44" s="25">
        <f t="shared" si="156"/>
        <v>57410.972679999999</v>
      </c>
      <c r="DO44" s="25">
        <f t="shared" si="156"/>
        <v>36098.39243</v>
      </c>
      <c r="DP44" s="25">
        <f t="shared" si="156"/>
        <v>43730.933970000006</v>
      </c>
      <c r="DQ44" s="25">
        <f t="shared" si="156"/>
        <v>33873.797429999999</v>
      </c>
      <c r="DR44" s="25">
        <f t="shared" si="156"/>
        <v>35348.331760000001</v>
      </c>
      <c r="DS44" s="25">
        <f t="shared" si="156"/>
        <v>35237.135239999996</v>
      </c>
      <c r="DT44" s="25">
        <f t="shared" si="156"/>
        <v>29816.567810000004</v>
      </c>
      <c r="DU44" s="25">
        <f t="shared" si="156"/>
        <v>30717.495469999998</v>
      </c>
      <c r="DV44" s="25">
        <f t="shared" si="156"/>
        <v>32113.090919999995</v>
      </c>
      <c r="DW44" s="25">
        <f t="shared" si="156"/>
        <v>36154.537760000007</v>
      </c>
      <c r="DX44" s="25">
        <f t="shared" si="156"/>
        <v>41433.246420000003</v>
      </c>
      <c r="DY44" s="195"/>
      <c r="EA44" s="25">
        <f t="shared" si="10"/>
        <v>591860.43300918373</v>
      </c>
      <c r="EB44" s="25">
        <f t="shared" ref="EB44:EM44" si="157">EB45+EB104+EB117+EB123</f>
        <v>42718.850532000004</v>
      </c>
      <c r="EC44" s="25">
        <f t="shared" si="157"/>
        <v>43737.352398929332</v>
      </c>
      <c r="ED44" s="25">
        <f t="shared" si="157"/>
        <v>75219.183707375254</v>
      </c>
      <c r="EE44" s="25">
        <f t="shared" si="157"/>
        <v>51606.773148165201</v>
      </c>
      <c r="EF44" s="25">
        <f t="shared" si="157"/>
        <v>49121.280313462397</v>
      </c>
      <c r="EG44" s="25">
        <f t="shared" si="157"/>
        <v>46251.111741681729</v>
      </c>
      <c r="EH44" s="25">
        <f t="shared" si="157"/>
        <v>47534.454881182399</v>
      </c>
      <c r="EI44" s="25">
        <f t="shared" si="157"/>
        <v>51868.486338797731</v>
      </c>
      <c r="EJ44" s="25">
        <f t="shared" si="157"/>
        <v>40936.122587834398</v>
      </c>
      <c r="EK44" s="25">
        <f t="shared" si="157"/>
        <v>37606.601388868396</v>
      </c>
      <c r="EL44" s="25">
        <f t="shared" si="157"/>
        <v>53599.160461518397</v>
      </c>
      <c r="EM44" s="25">
        <f t="shared" si="157"/>
        <v>51661.055509368394</v>
      </c>
      <c r="EN44" s="195"/>
    </row>
    <row r="45" spans="2:144" x14ac:dyDescent="0.35">
      <c r="B45" s="27" t="s">
        <v>169</v>
      </c>
      <c r="C45" s="17"/>
      <c r="D45" s="28">
        <v>266162.61300000001</v>
      </c>
      <c r="E45" s="28">
        <v>21707.316999999999</v>
      </c>
      <c r="F45" s="28">
        <v>22006.259999999995</v>
      </c>
      <c r="G45" s="28">
        <v>22632.513999999999</v>
      </c>
      <c r="H45" s="28">
        <v>23982.183000000001</v>
      </c>
      <c r="I45" s="28">
        <v>18604.471000000001</v>
      </c>
      <c r="J45" s="28">
        <v>24325.153000000002</v>
      </c>
      <c r="K45" s="28">
        <v>21232.777999999998</v>
      </c>
      <c r="L45" s="28">
        <v>21384.828000000001</v>
      </c>
      <c r="M45" s="28">
        <v>21213.550999999999</v>
      </c>
      <c r="N45" s="28">
        <v>23174.377999999997</v>
      </c>
      <c r="O45" s="28">
        <v>19825.066999999999</v>
      </c>
      <c r="P45" s="28">
        <v>26074.113000000001</v>
      </c>
      <c r="R45" s="28">
        <v>309012.36200000002</v>
      </c>
      <c r="S45" s="28">
        <v>26010.558999999997</v>
      </c>
      <c r="T45" s="28">
        <v>29356.189000000006</v>
      </c>
      <c r="U45" s="28">
        <v>24474.805</v>
      </c>
      <c r="V45" s="28">
        <v>27262.847999999998</v>
      </c>
      <c r="W45" s="28">
        <v>19113.821999999996</v>
      </c>
      <c r="X45" s="28">
        <v>26774.006000000001</v>
      </c>
      <c r="Y45" s="28">
        <v>26000.517999999996</v>
      </c>
      <c r="Z45" s="28">
        <v>27620.646000000001</v>
      </c>
      <c r="AA45" s="28">
        <v>20265.398000000001</v>
      </c>
      <c r="AB45" s="28">
        <v>23228.603000000003</v>
      </c>
      <c r="AC45" s="28">
        <v>21736.679</v>
      </c>
      <c r="AD45" s="28">
        <v>37168.288999999997</v>
      </c>
      <c r="AF45" s="28">
        <v>311517.31200000003</v>
      </c>
      <c r="AG45" s="28">
        <v>35820.365000000005</v>
      </c>
      <c r="AH45" s="28">
        <v>21467.514000000003</v>
      </c>
      <c r="AI45" s="28">
        <v>26927.928999999996</v>
      </c>
      <c r="AJ45" s="28">
        <v>23912.814999999995</v>
      </c>
      <c r="AK45" s="28">
        <v>24104.019000000004</v>
      </c>
      <c r="AL45" s="28">
        <v>27075.726999999999</v>
      </c>
      <c r="AM45" s="28">
        <v>22168.668000000001</v>
      </c>
      <c r="AN45" s="28">
        <v>24477.533000000003</v>
      </c>
      <c r="AO45" s="28">
        <v>26243.578000000001</v>
      </c>
      <c r="AP45" s="28">
        <v>29143.203000000001</v>
      </c>
      <c r="AQ45" s="28">
        <v>22304.95</v>
      </c>
      <c r="AR45" s="28">
        <v>27871.010999999999</v>
      </c>
      <c r="AT45" s="28">
        <v>305663.04800000001</v>
      </c>
      <c r="AU45" s="28">
        <v>31429.026000000005</v>
      </c>
      <c r="AV45" s="28">
        <v>26027.216</v>
      </c>
      <c r="AW45" s="28">
        <v>21204.841999999997</v>
      </c>
      <c r="AX45" s="28">
        <v>23503.513000000003</v>
      </c>
      <c r="AY45" s="28">
        <v>21912.248</v>
      </c>
      <c r="AZ45" s="28">
        <v>27671.062000000002</v>
      </c>
      <c r="BA45" s="28">
        <v>36959.014999999999</v>
      </c>
      <c r="BB45" s="28">
        <v>35576.823000000004</v>
      </c>
      <c r="BC45" s="28">
        <v>36462.090000000004</v>
      </c>
      <c r="BD45" s="28">
        <v>34235.592000000004</v>
      </c>
      <c r="BE45" s="28">
        <v>34400.878999999994</v>
      </c>
      <c r="BF45" s="28">
        <v>38227.595000000001</v>
      </c>
      <c r="BH45" s="28">
        <f t="shared" si="0"/>
        <v>296001.734</v>
      </c>
      <c r="BI45" s="28">
        <f t="shared" ref="BI45:BT45" si="158">BI46+BI64+BI77+BI83+BI95</f>
        <v>29492.14</v>
      </c>
      <c r="BJ45" s="28">
        <f t="shared" si="158"/>
        <v>32864.458999999995</v>
      </c>
      <c r="BK45" s="28">
        <f t="shared" si="158"/>
        <v>22941.661999999997</v>
      </c>
      <c r="BL45" s="28">
        <f t="shared" si="158"/>
        <v>22524.531999999999</v>
      </c>
      <c r="BM45" s="28">
        <f t="shared" si="158"/>
        <v>20802.986000000001</v>
      </c>
      <c r="BN45" s="28">
        <f t="shared" si="158"/>
        <v>22939.236000000004</v>
      </c>
      <c r="BO45" s="28">
        <f t="shared" si="158"/>
        <v>21986.398000000001</v>
      </c>
      <c r="BP45" s="28">
        <f t="shared" si="158"/>
        <v>21202.338999999996</v>
      </c>
      <c r="BQ45" s="28">
        <f t="shared" si="158"/>
        <v>23322.922999999995</v>
      </c>
      <c r="BR45" s="28">
        <f t="shared" si="158"/>
        <v>24476.531999999996</v>
      </c>
      <c r="BS45" s="28">
        <f t="shared" si="158"/>
        <v>23515.054000000004</v>
      </c>
      <c r="BT45" s="28">
        <f t="shared" si="158"/>
        <v>29933.473000000002</v>
      </c>
      <c r="BV45" s="28">
        <f t="shared" si="2"/>
        <v>295734.82572000002</v>
      </c>
      <c r="BW45" s="28">
        <f t="shared" ref="BW45:CH45" si="159">BW46+BW64+BW77+BW83+BW95</f>
        <v>31333.22307</v>
      </c>
      <c r="BX45" s="28">
        <f t="shared" si="159"/>
        <v>24893.01352</v>
      </c>
      <c r="BY45" s="28">
        <f t="shared" si="159"/>
        <v>21069.586140000003</v>
      </c>
      <c r="BZ45" s="28">
        <f t="shared" si="159"/>
        <v>18191.998529999997</v>
      </c>
      <c r="CA45" s="28">
        <f t="shared" si="159"/>
        <v>19883.251219999998</v>
      </c>
      <c r="CB45" s="28">
        <f t="shared" si="159"/>
        <v>24248.63637</v>
      </c>
      <c r="CC45" s="28">
        <f t="shared" si="159"/>
        <v>25761.802900000002</v>
      </c>
      <c r="CD45" s="28">
        <f t="shared" si="159"/>
        <v>25972.746829999996</v>
      </c>
      <c r="CE45" s="28">
        <f t="shared" si="159"/>
        <v>22484.877920000003</v>
      </c>
      <c r="CF45" s="28">
        <f t="shared" si="159"/>
        <v>27911.571789999995</v>
      </c>
      <c r="CG45" s="28">
        <f t="shared" si="159"/>
        <v>22956.306959999994</v>
      </c>
      <c r="CH45" s="28">
        <f t="shared" si="159"/>
        <v>31027.810470000004</v>
      </c>
      <c r="CJ45" s="28">
        <f t="shared" si="4"/>
        <v>369329.45794000005</v>
      </c>
      <c r="CK45" s="28">
        <f t="shared" ref="CK45:CV45" si="160">CK46+CK64+CK77+CK83+CK95</f>
        <v>29263.000860000004</v>
      </c>
      <c r="CL45" s="28">
        <f t="shared" si="160"/>
        <v>29093.23933</v>
      </c>
      <c r="CM45" s="28">
        <f t="shared" si="160"/>
        <v>23892.856110000001</v>
      </c>
      <c r="CN45" s="28">
        <f t="shared" si="160"/>
        <v>23781.312159999998</v>
      </c>
      <c r="CO45" s="28">
        <f t="shared" si="160"/>
        <v>24076.226209999993</v>
      </c>
      <c r="CP45" s="28">
        <f t="shared" si="160"/>
        <v>28503.391079999994</v>
      </c>
      <c r="CQ45" s="28">
        <f t="shared" si="160"/>
        <v>24399.03888</v>
      </c>
      <c r="CR45" s="28">
        <f t="shared" si="160"/>
        <v>26207.284390000001</v>
      </c>
      <c r="CS45" s="28">
        <f t="shared" si="160"/>
        <v>25927.490219999996</v>
      </c>
      <c r="CT45" s="28">
        <f t="shared" si="160"/>
        <v>77036.197690000001</v>
      </c>
      <c r="CU45" s="28">
        <f t="shared" si="160"/>
        <v>24062.496690000007</v>
      </c>
      <c r="CV45" s="28">
        <f t="shared" si="160"/>
        <v>33086.924319999998</v>
      </c>
      <c r="CX45" s="28">
        <f t="shared" si="6"/>
        <v>372406.68743000005</v>
      </c>
      <c r="CY45" s="28">
        <f t="shared" ref="CY45:DJ45" si="161">CY46+CY64+CY77+CY83+CY95</f>
        <v>29295.522540000009</v>
      </c>
      <c r="CZ45" s="28">
        <f t="shared" si="161"/>
        <v>29259.144910000006</v>
      </c>
      <c r="DA45" s="28">
        <f t="shared" si="161"/>
        <v>29509.028260000003</v>
      </c>
      <c r="DB45" s="28">
        <f t="shared" si="161"/>
        <v>27676.16029</v>
      </c>
      <c r="DC45" s="28">
        <f t="shared" si="161"/>
        <v>28827.361120000001</v>
      </c>
      <c r="DD45" s="28">
        <f t="shared" si="161"/>
        <v>34959.806530000002</v>
      </c>
      <c r="DE45" s="28">
        <f t="shared" si="161"/>
        <v>30271.842670000009</v>
      </c>
      <c r="DF45" s="28">
        <f t="shared" si="161"/>
        <v>32094.952789999999</v>
      </c>
      <c r="DG45" s="28">
        <f t="shared" si="161"/>
        <v>27833.682259999987</v>
      </c>
      <c r="DH45" s="28">
        <f t="shared" si="161"/>
        <v>36124.015309999995</v>
      </c>
      <c r="DI45" s="28">
        <f t="shared" si="161"/>
        <v>29234.85067</v>
      </c>
      <c r="DJ45" s="28">
        <f t="shared" si="161"/>
        <v>37320.320080000005</v>
      </c>
      <c r="DL45" s="28">
        <f t="shared" si="8"/>
        <v>440162.53791000001</v>
      </c>
      <c r="DM45" s="28">
        <f t="shared" ref="DM45:DX45" si="162">DM46+DM64+DM77+DM83+DM95</f>
        <v>43010.369749999991</v>
      </c>
      <c r="DN45" s="28">
        <f t="shared" si="162"/>
        <v>53260.481769999999</v>
      </c>
      <c r="DO45" s="28">
        <f t="shared" si="162"/>
        <v>36027.154069999997</v>
      </c>
      <c r="DP45" s="28">
        <f t="shared" si="162"/>
        <v>35853.734950000005</v>
      </c>
      <c r="DQ45" s="28">
        <f t="shared" si="162"/>
        <v>33457.798029999998</v>
      </c>
      <c r="DR45" s="28">
        <f t="shared" si="162"/>
        <v>35138.754119999998</v>
      </c>
      <c r="DS45" s="28">
        <f t="shared" si="162"/>
        <v>33887.074319999992</v>
      </c>
      <c r="DT45" s="28">
        <f t="shared" si="162"/>
        <v>29666.027410000002</v>
      </c>
      <c r="DU45" s="28">
        <f t="shared" si="162"/>
        <v>30628.457109999999</v>
      </c>
      <c r="DV45" s="28">
        <f t="shared" si="162"/>
        <v>31818.705799999996</v>
      </c>
      <c r="DW45" s="28">
        <f t="shared" si="162"/>
        <v>36055.360400000005</v>
      </c>
      <c r="DX45" s="28">
        <f t="shared" si="162"/>
        <v>41358.620180000005</v>
      </c>
      <c r="DY45" s="195"/>
      <c r="EA45" s="28">
        <f t="shared" si="10"/>
        <v>566565.24397918361</v>
      </c>
      <c r="EB45" s="28">
        <f t="shared" ref="EB45:EM45" si="163">EB46+EB64+EB77+EB83+EB95</f>
        <v>42553.384172000005</v>
      </c>
      <c r="EC45" s="28">
        <f t="shared" si="163"/>
        <v>43289.454248929331</v>
      </c>
      <c r="ED45" s="28">
        <f t="shared" si="163"/>
        <v>72947.150317375257</v>
      </c>
      <c r="EE45" s="28">
        <f t="shared" si="163"/>
        <v>50553.574268165205</v>
      </c>
      <c r="EF45" s="28">
        <f t="shared" si="163"/>
        <v>45731.742713462401</v>
      </c>
      <c r="EG45" s="28">
        <f t="shared" si="163"/>
        <v>44789.72357168173</v>
      </c>
      <c r="EH45" s="28">
        <f t="shared" si="163"/>
        <v>45991.019571182398</v>
      </c>
      <c r="EI45" s="28">
        <f t="shared" si="163"/>
        <v>41947.522878797732</v>
      </c>
      <c r="EJ45" s="28">
        <f t="shared" si="163"/>
        <v>39065.398607834395</v>
      </c>
      <c r="EK45" s="28">
        <f t="shared" si="163"/>
        <v>36434.390578868399</v>
      </c>
      <c r="EL45" s="28">
        <f t="shared" si="163"/>
        <v>52545.2918765184</v>
      </c>
      <c r="EM45" s="28">
        <f t="shared" si="163"/>
        <v>50716.591174368397</v>
      </c>
      <c r="EN45" s="195"/>
    </row>
    <row r="46" spans="2:144" s="17" customFormat="1" hidden="1" outlineLevel="1" x14ac:dyDescent="0.35">
      <c r="B46" s="113" t="s">
        <v>170</v>
      </c>
      <c r="C46" s="114"/>
      <c r="D46" s="41">
        <v>159167.88999999998</v>
      </c>
      <c r="E46" s="41">
        <v>13824.698</v>
      </c>
      <c r="F46" s="41">
        <v>13044.717999999997</v>
      </c>
      <c r="G46" s="41">
        <v>12480.181</v>
      </c>
      <c r="H46" s="41">
        <v>12974.614</v>
      </c>
      <c r="I46" s="41">
        <v>11807.089</v>
      </c>
      <c r="J46" s="41">
        <v>14464.169</v>
      </c>
      <c r="K46" s="41">
        <v>12276.600999999999</v>
      </c>
      <c r="L46" s="41">
        <v>13560.146000000001</v>
      </c>
      <c r="M46" s="41">
        <v>12126.553999999998</v>
      </c>
      <c r="N46" s="41">
        <v>14086.029999999999</v>
      </c>
      <c r="O46" s="41">
        <v>11681.287999999999</v>
      </c>
      <c r="P46" s="41">
        <v>16841.802</v>
      </c>
      <c r="R46" s="41">
        <v>172628.57699999999</v>
      </c>
      <c r="S46" s="41">
        <v>15553.376</v>
      </c>
      <c r="T46" s="41">
        <v>14080.530000000002</v>
      </c>
      <c r="U46" s="41">
        <v>13231.030999999999</v>
      </c>
      <c r="V46" s="41">
        <v>13641.393999999997</v>
      </c>
      <c r="W46" s="41">
        <v>12104.860999999997</v>
      </c>
      <c r="X46" s="41">
        <v>15910.92</v>
      </c>
      <c r="Y46" s="41">
        <v>13861.011</v>
      </c>
      <c r="Z46" s="41">
        <v>15910.586000000003</v>
      </c>
      <c r="AA46" s="41">
        <v>11210.048000000003</v>
      </c>
      <c r="AB46" s="41">
        <v>13566.550999999999</v>
      </c>
      <c r="AC46" s="41">
        <v>13419.606999999998</v>
      </c>
      <c r="AD46" s="41">
        <v>20138.661999999997</v>
      </c>
      <c r="AF46" s="41">
        <v>185116.45999999996</v>
      </c>
      <c r="AG46" s="41">
        <v>17972.013999999999</v>
      </c>
      <c r="AH46" s="41">
        <v>14545.485000000002</v>
      </c>
      <c r="AI46" s="41">
        <v>15752.705</v>
      </c>
      <c r="AJ46" s="41">
        <v>15002.66</v>
      </c>
      <c r="AK46" s="41">
        <v>16631.166000000001</v>
      </c>
      <c r="AL46" s="41">
        <v>15693.498</v>
      </c>
      <c r="AM46" s="41">
        <v>12723.846</v>
      </c>
      <c r="AN46" s="41">
        <v>14645.179999999998</v>
      </c>
      <c r="AO46" s="41">
        <v>15240.657000000001</v>
      </c>
      <c r="AP46" s="41">
        <v>16223.66</v>
      </c>
      <c r="AQ46" s="41">
        <v>12892.123</v>
      </c>
      <c r="AR46" s="41">
        <v>17793.466</v>
      </c>
      <c r="AT46" s="41">
        <v>190160.63399999999</v>
      </c>
      <c r="AU46" s="41">
        <v>18351.316000000006</v>
      </c>
      <c r="AV46" s="41">
        <v>16592.471999999998</v>
      </c>
      <c r="AW46" s="41">
        <v>14573.892999999998</v>
      </c>
      <c r="AX46" s="41">
        <v>16428.300999999999</v>
      </c>
      <c r="AY46" s="41">
        <v>13663.344000000001</v>
      </c>
      <c r="AZ46" s="41">
        <v>15865.098000000002</v>
      </c>
      <c r="BA46" s="41">
        <v>16980.201999999997</v>
      </c>
      <c r="BB46" s="41">
        <v>16553.349000000002</v>
      </c>
      <c r="BC46" s="41">
        <v>15609.447000000002</v>
      </c>
      <c r="BD46" s="41">
        <v>15617.862000000003</v>
      </c>
      <c r="BE46" s="41">
        <v>15761.314</v>
      </c>
      <c r="BF46" s="41">
        <v>19982.593000000001</v>
      </c>
      <c r="BH46" s="41">
        <f t="shared" si="0"/>
        <v>188431.272</v>
      </c>
      <c r="BI46" s="41">
        <f t="shared" ref="BI46:BT46" si="164">SUM(BI47:BI63)</f>
        <v>18473.902000000002</v>
      </c>
      <c r="BJ46" s="41">
        <f t="shared" si="164"/>
        <v>15600.389999999998</v>
      </c>
      <c r="BK46" s="41">
        <f t="shared" si="164"/>
        <v>14203.181999999997</v>
      </c>
      <c r="BL46" s="41">
        <f t="shared" si="164"/>
        <v>14949.179000000004</v>
      </c>
      <c r="BM46" s="41">
        <f t="shared" si="164"/>
        <v>14753.34</v>
      </c>
      <c r="BN46" s="41">
        <f t="shared" si="164"/>
        <v>15736.299000000003</v>
      </c>
      <c r="BO46" s="41">
        <f t="shared" si="164"/>
        <v>14706.142</v>
      </c>
      <c r="BP46" s="41">
        <f t="shared" si="164"/>
        <v>14218.954999999998</v>
      </c>
      <c r="BQ46" s="41">
        <f t="shared" si="164"/>
        <v>14373.332999999997</v>
      </c>
      <c r="BR46" s="41">
        <f t="shared" si="164"/>
        <v>16593.858999999997</v>
      </c>
      <c r="BS46" s="41">
        <f t="shared" si="164"/>
        <v>14374.508000000002</v>
      </c>
      <c r="BT46" s="41">
        <f t="shared" si="164"/>
        <v>20448.183000000001</v>
      </c>
      <c r="BV46" s="109">
        <f t="shared" si="2"/>
        <v>182124.69646000001</v>
      </c>
      <c r="BW46" s="41">
        <f t="shared" ref="BW46:CH46" si="165">SUM(BW47:BW63)</f>
        <v>17339.06365</v>
      </c>
      <c r="BX46" s="41">
        <f t="shared" si="165"/>
        <v>14657.935279999998</v>
      </c>
      <c r="BY46" s="41">
        <f t="shared" si="165"/>
        <v>14406.883920000002</v>
      </c>
      <c r="BZ46" s="41">
        <f t="shared" si="165"/>
        <v>14227.67539</v>
      </c>
      <c r="CA46" s="41">
        <f t="shared" si="165"/>
        <v>13878.145189999999</v>
      </c>
      <c r="CB46" s="41">
        <f t="shared" si="165"/>
        <v>15777.781919999999</v>
      </c>
      <c r="CC46" s="41">
        <f t="shared" si="165"/>
        <v>14613.841220000002</v>
      </c>
      <c r="CD46" s="41">
        <f t="shared" si="165"/>
        <v>13601.42007</v>
      </c>
      <c r="CE46" s="41">
        <f t="shared" si="165"/>
        <v>14206.698280000002</v>
      </c>
      <c r="CF46" s="41">
        <f t="shared" si="165"/>
        <v>14022.311399999995</v>
      </c>
      <c r="CG46" s="41">
        <f t="shared" si="165"/>
        <v>14933.325369999999</v>
      </c>
      <c r="CH46" s="41">
        <f t="shared" si="165"/>
        <v>20459.61477</v>
      </c>
      <c r="CJ46" s="109">
        <f t="shared" si="4"/>
        <v>203010.24473999997</v>
      </c>
      <c r="CK46" s="41">
        <f t="shared" ref="CK46:CV46" si="166">SUM(CK47:CK63)</f>
        <v>18967.191140000003</v>
      </c>
      <c r="CL46" s="41">
        <f t="shared" si="166"/>
        <v>17116.687440000002</v>
      </c>
      <c r="CM46" s="41">
        <f t="shared" si="166"/>
        <v>15526.719499999999</v>
      </c>
      <c r="CN46" s="41">
        <f t="shared" si="166"/>
        <v>16183.013049999998</v>
      </c>
      <c r="CO46" s="41">
        <f t="shared" si="166"/>
        <v>14322.673229999995</v>
      </c>
      <c r="CP46" s="41">
        <f t="shared" si="166"/>
        <v>17644.642179999999</v>
      </c>
      <c r="CQ46" s="41">
        <f t="shared" si="166"/>
        <v>15019.511820000002</v>
      </c>
      <c r="CR46" s="41">
        <f t="shared" si="166"/>
        <v>16001.242380000002</v>
      </c>
      <c r="CS46" s="41">
        <f t="shared" si="166"/>
        <v>15912.400459999997</v>
      </c>
      <c r="CT46" s="41">
        <f t="shared" si="166"/>
        <v>14418.314929999999</v>
      </c>
      <c r="CU46" s="41">
        <f t="shared" si="166"/>
        <v>15818.188600000003</v>
      </c>
      <c r="CV46" s="41">
        <f t="shared" si="166"/>
        <v>26079.66001</v>
      </c>
      <c r="CW46" s="166"/>
      <c r="CX46" s="109">
        <f t="shared" si="6"/>
        <v>224346.27355000001</v>
      </c>
      <c r="CY46" s="41">
        <f t="shared" ref="CY46:DJ46" si="167">SUM(CY47:CY63)</f>
        <v>19588.643930000006</v>
      </c>
      <c r="CZ46" s="41">
        <f t="shared" si="167"/>
        <v>19031.438000000006</v>
      </c>
      <c r="DA46" s="41">
        <f t="shared" si="167"/>
        <v>16471.61118</v>
      </c>
      <c r="DB46" s="41">
        <f t="shared" si="167"/>
        <v>16758.637579999999</v>
      </c>
      <c r="DC46" s="41">
        <f t="shared" si="167"/>
        <v>16241.364729999999</v>
      </c>
      <c r="DD46" s="41">
        <f t="shared" si="167"/>
        <v>22406.161640000002</v>
      </c>
      <c r="DE46" s="41">
        <f t="shared" si="167"/>
        <v>19624.449770000007</v>
      </c>
      <c r="DF46" s="41">
        <f t="shared" si="167"/>
        <v>17863.446129999997</v>
      </c>
      <c r="DG46" s="41">
        <f t="shared" si="167"/>
        <v>17857.233199999991</v>
      </c>
      <c r="DH46" s="41">
        <f t="shared" si="167"/>
        <v>17528.500099999997</v>
      </c>
      <c r="DI46" s="41">
        <f t="shared" si="167"/>
        <v>17645.888319999998</v>
      </c>
      <c r="DJ46" s="41">
        <f t="shared" si="167"/>
        <v>23328.898969999998</v>
      </c>
      <c r="DK46" s="166"/>
      <c r="DL46" s="109">
        <f t="shared" si="8"/>
        <v>239588.86085</v>
      </c>
      <c r="DM46" s="41">
        <f t="shared" ref="DM46:DX46" si="168">SUM(DM47:DM63)</f>
        <v>23083.996039999995</v>
      </c>
      <c r="DN46" s="41">
        <f t="shared" si="168"/>
        <v>18416.952880000004</v>
      </c>
      <c r="DO46" s="41">
        <f t="shared" si="168"/>
        <v>18421.599719999998</v>
      </c>
      <c r="DP46" s="41">
        <f t="shared" si="168"/>
        <v>21314.304620000006</v>
      </c>
      <c r="DQ46" s="41">
        <f t="shared" si="168"/>
        <v>19211.184950000003</v>
      </c>
      <c r="DR46" s="41">
        <f t="shared" si="168"/>
        <v>20303.81352</v>
      </c>
      <c r="DS46" s="41">
        <f t="shared" si="168"/>
        <v>18052.125869999993</v>
      </c>
      <c r="DT46" s="41">
        <f t="shared" si="168"/>
        <v>18589.520940000002</v>
      </c>
      <c r="DU46" s="41">
        <f t="shared" si="168"/>
        <v>18923.72969</v>
      </c>
      <c r="DV46" s="41">
        <f t="shared" si="168"/>
        <v>18312.666129999998</v>
      </c>
      <c r="DW46" s="41">
        <f t="shared" si="168"/>
        <v>19867.100550000003</v>
      </c>
      <c r="DX46" s="41">
        <f t="shared" si="168"/>
        <v>25091.865939999996</v>
      </c>
      <c r="DY46" s="195"/>
      <c r="DZ46" s="166"/>
      <c r="EA46" s="109">
        <f t="shared" si="10"/>
        <v>285709.2428410218</v>
      </c>
      <c r="EB46" s="41">
        <f t="shared" ref="EB46:EM46" si="169">SUM(EB47:EB63)</f>
        <v>22020.804300000003</v>
      </c>
      <c r="EC46" s="41">
        <f t="shared" si="169"/>
        <v>22454.935283715331</v>
      </c>
      <c r="ED46" s="41">
        <f t="shared" si="169"/>
        <v>20918.623826968622</v>
      </c>
      <c r="EE46" s="41">
        <f t="shared" si="169"/>
        <v>23765.292409217953</v>
      </c>
      <c r="EF46" s="41">
        <f t="shared" si="169"/>
        <v>25687.946979313816</v>
      </c>
      <c r="EG46" s="41">
        <f t="shared" si="169"/>
        <v>22560.164955653148</v>
      </c>
      <c r="EH46" s="41">
        <f t="shared" si="169"/>
        <v>20441.867174227817</v>
      </c>
      <c r="EI46" s="41">
        <f t="shared" si="169"/>
        <v>21601.62010756115</v>
      </c>
      <c r="EJ46" s="41">
        <f t="shared" si="169"/>
        <v>20027.516036227815</v>
      </c>
      <c r="EK46" s="41">
        <f t="shared" si="169"/>
        <v>20192.894001561148</v>
      </c>
      <c r="EL46" s="41">
        <f t="shared" si="169"/>
        <v>36472.297861279818</v>
      </c>
      <c r="EM46" s="41">
        <f t="shared" si="169"/>
        <v>29565.279905295152</v>
      </c>
      <c r="EN46" s="195"/>
    </row>
    <row r="47" spans="2:144" hidden="1" outlineLevel="2" x14ac:dyDescent="0.35">
      <c r="B47" s="29" t="s">
        <v>171</v>
      </c>
      <c r="C47" s="30"/>
      <c r="D47" s="31">
        <v>64934.328999999998</v>
      </c>
      <c r="E47" s="31">
        <v>4794.1679999999997</v>
      </c>
      <c r="F47" s="31">
        <v>5171.8130000000001</v>
      </c>
      <c r="G47" s="31">
        <v>5008.7560000000003</v>
      </c>
      <c r="H47" s="31">
        <v>5904.7749999999996</v>
      </c>
      <c r="I47" s="31">
        <v>5319.5950000000003</v>
      </c>
      <c r="J47" s="31">
        <v>5494.43</v>
      </c>
      <c r="K47" s="31">
        <v>4891.857</v>
      </c>
      <c r="L47" s="31">
        <v>5775.4139999999998</v>
      </c>
      <c r="M47" s="31">
        <v>5570.9179999999997</v>
      </c>
      <c r="N47" s="31">
        <v>5361.2730000000001</v>
      </c>
      <c r="O47" s="31">
        <v>5460.4449999999997</v>
      </c>
      <c r="P47" s="31">
        <v>6180.8850000000002</v>
      </c>
      <c r="R47" s="31">
        <v>96352.427999999985</v>
      </c>
      <c r="S47" s="31">
        <v>7946.5510000000004</v>
      </c>
      <c r="T47" s="31">
        <v>8026.9040000000005</v>
      </c>
      <c r="U47" s="31">
        <v>7789.5439999999999</v>
      </c>
      <c r="V47" s="31">
        <v>8162.4</v>
      </c>
      <c r="W47" s="31">
        <v>8086.9759999999997</v>
      </c>
      <c r="X47" s="31">
        <v>7983.2330000000002</v>
      </c>
      <c r="Y47" s="31">
        <v>7464.5429999999997</v>
      </c>
      <c r="Z47" s="31">
        <v>8295.5810000000001</v>
      </c>
      <c r="AA47" s="31">
        <v>7924.866</v>
      </c>
      <c r="AB47" s="31">
        <v>7917.3729999999996</v>
      </c>
      <c r="AC47" s="31">
        <v>7951.1220000000003</v>
      </c>
      <c r="AD47" s="31">
        <v>8803.3349999999991</v>
      </c>
      <c r="AF47" s="31">
        <v>101309.38699999999</v>
      </c>
      <c r="AG47" s="31">
        <v>8978.4950000000008</v>
      </c>
      <c r="AH47" s="31">
        <v>7712.7470000000003</v>
      </c>
      <c r="AI47" s="31">
        <v>7904.3649999999998</v>
      </c>
      <c r="AJ47" s="31">
        <v>9763.8649999999998</v>
      </c>
      <c r="AK47" s="31">
        <v>8692.9040000000005</v>
      </c>
      <c r="AL47" s="31">
        <v>8345.4120000000003</v>
      </c>
      <c r="AM47" s="31">
        <v>8040.3549999999996</v>
      </c>
      <c r="AN47" s="31">
        <v>8732.0570000000007</v>
      </c>
      <c r="AO47" s="31">
        <v>8392.0210000000006</v>
      </c>
      <c r="AP47" s="31">
        <v>8001.8509999999997</v>
      </c>
      <c r="AQ47" s="31">
        <v>7987.0309999999999</v>
      </c>
      <c r="AR47" s="31">
        <v>8758.2839999999997</v>
      </c>
      <c r="AT47" s="31">
        <v>99406.906000000003</v>
      </c>
      <c r="AU47" s="31">
        <v>9175.732</v>
      </c>
      <c r="AV47" s="31">
        <v>7734.4560000000001</v>
      </c>
      <c r="AW47" s="31">
        <v>7883.2640000000001</v>
      </c>
      <c r="AX47" s="31">
        <v>8263.2960000000003</v>
      </c>
      <c r="AY47" s="31">
        <v>8094.1840000000002</v>
      </c>
      <c r="AZ47" s="31">
        <v>8078.7510000000002</v>
      </c>
      <c r="BA47" s="31">
        <v>7066.7550000000001</v>
      </c>
      <c r="BB47" s="31">
        <v>9164.7960000000003</v>
      </c>
      <c r="BC47" s="31">
        <v>8234.0220000000008</v>
      </c>
      <c r="BD47" s="31">
        <v>8203.6110000000008</v>
      </c>
      <c r="BE47" s="31">
        <v>8250.2780000000002</v>
      </c>
      <c r="BF47" s="31">
        <v>8326.5370000000003</v>
      </c>
      <c r="BH47" s="31">
        <f t="shared" si="0"/>
        <v>101670.69000000002</v>
      </c>
      <c r="BI47" s="108">
        <v>9456.991</v>
      </c>
      <c r="BJ47" s="108">
        <v>7926.2759999999998</v>
      </c>
      <c r="BK47" s="108">
        <v>7888.6319999999996</v>
      </c>
      <c r="BL47" s="108">
        <v>8344.3359999999993</v>
      </c>
      <c r="BM47" s="108">
        <v>7988.11</v>
      </c>
      <c r="BN47" s="108">
        <v>8179.3819999999996</v>
      </c>
      <c r="BO47" s="108">
        <v>7782.0649999999996</v>
      </c>
      <c r="BP47" s="108">
        <v>8422.0239999999994</v>
      </c>
      <c r="BQ47" s="108">
        <v>8219.5859999999993</v>
      </c>
      <c r="BR47" s="108">
        <v>10172.876</v>
      </c>
      <c r="BS47" s="108">
        <v>8216.0360000000001</v>
      </c>
      <c r="BT47" s="108">
        <v>9074.3760000000002</v>
      </c>
      <c r="BV47" s="108">
        <f t="shared" si="2"/>
        <v>75871.741479999997</v>
      </c>
      <c r="BW47" s="108">
        <v>5328.1573199999993</v>
      </c>
      <c r="BX47" s="108">
        <v>6070.8309600000011</v>
      </c>
      <c r="BY47" s="108">
        <v>5804.3707900000018</v>
      </c>
      <c r="BZ47" s="108">
        <v>6253.7470400000002</v>
      </c>
      <c r="CA47" s="108">
        <v>5876.83014</v>
      </c>
      <c r="CB47" s="108">
        <v>6333.8863499999998</v>
      </c>
      <c r="CC47" s="108">
        <v>5924.9979799999992</v>
      </c>
      <c r="CD47" s="108">
        <v>6254.7662900000005</v>
      </c>
      <c r="CE47" s="108">
        <v>6333.62093</v>
      </c>
      <c r="CF47" s="108">
        <v>6385.0715999999984</v>
      </c>
      <c r="CG47" s="108">
        <v>6604.0279799999998</v>
      </c>
      <c r="CH47" s="108">
        <v>8701.4341000000022</v>
      </c>
      <c r="CI47" s="165"/>
      <c r="CJ47" s="108">
        <f t="shared" si="4"/>
        <v>84119.882869999987</v>
      </c>
      <c r="CK47" s="108">
        <v>6456.6203500000001</v>
      </c>
      <c r="CL47" s="108">
        <v>6576.0229900000004</v>
      </c>
      <c r="CM47" s="108">
        <v>6207.5721199999998</v>
      </c>
      <c r="CN47" s="108">
        <v>6633.7223099999992</v>
      </c>
      <c r="CO47" s="108">
        <v>6460.0222099999992</v>
      </c>
      <c r="CP47" s="108">
        <v>6711.8789400000005</v>
      </c>
      <c r="CQ47" s="108">
        <v>6192.8583500000004</v>
      </c>
      <c r="CR47" s="108">
        <v>7430.3706599999987</v>
      </c>
      <c r="CS47" s="108">
        <v>6504.1490100000001</v>
      </c>
      <c r="CT47" s="108">
        <v>6447.7005099999997</v>
      </c>
      <c r="CU47" s="108">
        <v>6545.3570600000003</v>
      </c>
      <c r="CV47" s="108">
        <v>11953.608359999998</v>
      </c>
      <c r="CX47" s="108">
        <f t="shared" si="6"/>
        <v>91610.976219999982</v>
      </c>
      <c r="CY47" s="108">
        <v>6030.7087199999987</v>
      </c>
      <c r="CZ47" s="108">
        <v>6737.7510199999997</v>
      </c>
      <c r="DA47" s="108">
        <v>6597.9222900000004</v>
      </c>
      <c r="DB47" s="108">
        <v>7604.3008200000004</v>
      </c>
      <c r="DC47" s="108">
        <v>6802.8592399999989</v>
      </c>
      <c r="DD47" s="108">
        <v>11813.46904</v>
      </c>
      <c r="DE47" s="108">
        <v>6997.4752199999984</v>
      </c>
      <c r="DF47" s="108">
        <v>8187.12601</v>
      </c>
      <c r="DG47" s="108">
        <v>7547.2956599999989</v>
      </c>
      <c r="DH47" s="108">
        <v>7598.7030000000004</v>
      </c>
      <c r="DI47" s="108">
        <v>7239.7786100000012</v>
      </c>
      <c r="DJ47" s="108">
        <v>8453.5865899999972</v>
      </c>
      <c r="DL47" s="108">
        <f t="shared" si="8"/>
        <v>97035.111170000004</v>
      </c>
      <c r="DM47" s="58">
        <v>6592.5809600000002</v>
      </c>
      <c r="DN47" s="58">
        <v>7211.4962100000012</v>
      </c>
      <c r="DO47" s="58">
        <v>6968.1262800000013</v>
      </c>
      <c r="DP47" s="58">
        <v>10458.83778</v>
      </c>
      <c r="DQ47" s="58">
        <v>7629.9148300000006</v>
      </c>
      <c r="DR47" s="58">
        <v>7831.5865900000008</v>
      </c>
      <c r="DS47" s="58">
        <v>7197.9726900000005</v>
      </c>
      <c r="DT47" s="58">
        <v>9181.7776999999987</v>
      </c>
      <c r="DU47" s="58">
        <v>8211.5536000000011</v>
      </c>
      <c r="DV47" s="58">
        <v>8286.5447000000004</v>
      </c>
      <c r="DW47" s="58">
        <v>8144.9231200000013</v>
      </c>
      <c r="DX47" s="58">
        <v>9319.7967099999987</v>
      </c>
      <c r="DY47" s="195" t="s">
        <v>424</v>
      </c>
      <c r="EA47" s="108">
        <f t="shared" si="10"/>
        <v>108361.67657749998</v>
      </c>
      <c r="EB47" s="58">
        <v>7647.4894600000007</v>
      </c>
      <c r="EC47" s="58">
        <v>8760.1999769999984</v>
      </c>
      <c r="ED47" s="58">
        <v>8676.4279539999989</v>
      </c>
      <c r="EE47" s="58">
        <v>10016.720566499998</v>
      </c>
      <c r="EF47" s="58">
        <v>9000.5111759999982</v>
      </c>
      <c r="EG47" s="58">
        <v>9010.4488759999986</v>
      </c>
      <c r="EH47" s="58">
        <v>8432.3401999999987</v>
      </c>
      <c r="EI47" s="58">
        <v>10358.162839999997</v>
      </c>
      <c r="EJ47" s="58">
        <v>8849.5366219999978</v>
      </c>
      <c r="EK47" s="58">
        <v>8858.1177139999982</v>
      </c>
      <c r="EL47" s="58">
        <v>8605.283191999999</v>
      </c>
      <c r="EM47" s="58">
        <v>10146.438</v>
      </c>
      <c r="EN47" s="195" t="s">
        <v>498</v>
      </c>
    </row>
    <row r="48" spans="2:144" hidden="1" outlineLevel="2" x14ac:dyDescent="0.35">
      <c r="B48" s="29" t="s">
        <v>172</v>
      </c>
      <c r="C48" s="30"/>
      <c r="D48" s="31">
        <v>44141.638999999996</v>
      </c>
      <c r="E48" s="31">
        <v>4990.3289999999997</v>
      </c>
      <c r="F48" s="31">
        <v>3651.8620000000001</v>
      </c>
      <c r="G48" s="31">
        <v>3193.4259999999999</v>
      </c>
      <c r="H48" s="31">
        <v>3477.9969999999998</v>
      </c>
      <c r="I48" s="31">
        <v>3656.44</v>
      </c>
      <c r="J48" s="31">
        <v>3287.0729999999999</v>
      </c>
      <c r="K48" s="31">
        <v>3493.6089999999999</v>
      </c>
      <c r="L48" s="31">
        <v>3286.8209999999999</v>
      </c>
      <c r="M48" s="31">
        <v>3742.413</v>
      </c>
      <c r="N48" s="31">
        <v>3342.9630000000002</v>
      </c>
      <c r="O48" s="31">
        <v>3431.4879999999998</v>
      </c>
      <c r="P48" s="31">
        <v>4587.2179999999998</v>
      </c>
      <c r="R48" s="31">
        <v>17921.949000000004</v>
      </c>
      <c r="S48" s="31">
        <v>1714.2470000000001</v>
      </c>
      <c r="T48" s="31">
        <v>1413.6089999999999</v>
      </c>
      <c r="U48" s="31">
        <v>1510.277</v>
      </c>
      <c r="V48" s="31">
        <v>1373.202</v>
      </c>
      <c r="W48" s="31">
        <v>1486.7729999999999</v>
      </c>
      <c r="X48" s="31">
        <v>1418.3589999999999</v>
      </c>
      <c r="Y48" s="31">
        <v>1459.1179999999999</v>
      </c>
      <c r="Z48" s="31">
        <v>1525.9739999999999</v>
      </c>
      <c r="AA48" s="31">
        <v>1503.644</v>
      </c>
      <c r="AB48" s="31">
        <v>1315.3869999999999</v>
      </c>
      <c r="AC48" s="31">
        <v>1339.681</v>
      </c>
      <c r="AD48" s="31">
        <v>1861.6780000000001</v>
      </c>
      <c r="AF48" s="31">
        <v>20528.079000000002</v>
      </c>
      <c r="AG48" s="31">
        <v>2677.7280000000001</v>
      </c>
      <c r="AH48" s="31">
        <v>1525.6089999999999</v>
      </c>
      <c r="AI48" s="31">
        <v>1709.644</v>
      </c>
      <c r="AJ48" s="31">
        <v>1820.528</v>
      </c>
      <c r="AK48" s="31">
        <v>1998.895</v>
      </c>
      <c r="AL48" s="31">
        <v>1451.049</v>
      </c>
      <c r="AM48" s="31">
        <v>1563.08</v>
      </c>
      <c r="AN48" s="31">
        <v>1468.22</v>
      </c>
      <c r="AO48" s="31">
        <v>1532.8389999999999</v>
      </c>
      <c r="AP48" s="31">
        <v>1410.5250000000001</v>
      </c>
      <c r="AQ48" s="31">
        <v>1376.777</v>
      </c>
      <c r="AR48" s="31">
        <v>1993.1849999999999</v>
      </c>
      <c r="AT48" s="31">
        <v>17577.991999999998</v>
      </c>
      <c r="AU48" s="31">
        <v>1829.7370000000001</v>
      </c>
      <c r="AV48" s="31">
        <v>1486.2080000000001</v>
      </c>
      <c r="AW48" s="31">
        <v>1383.4570000000001</v>
      </c>
      <c r="AX48" s="31">
        <v>1347.328</v>
      </c>
      <c r="AY48" s="31">
        <v>1280.5509999999999</v>
      </c>
      <c r="AZ48" s="31">
        <v>1317.338</v>
      </c>
      <c r="BA48" s="31">
        <v>1545.6389999999999</v>
      </c>
      <c r="BB48" s="31">
        <v>1534.4570000000001</v>
      </c>
      <c r="BC48" s="31">
        <v>1533.165</v>
      </c>
      <c r="BD48" s="31">
        <v>1535.7139999999999</v>
      </c>
      <c r="BE48" s="31">
        <v>1531.8019999999999</v>
      </c>
      <c r="BF48" s="31">
        <v>1547.5150000000001</v>
      </c>
      <c r="BH48" s="31">
        <f t="shared" si="0"/>
        <v>18704.834999999999</v>
      </c>
      <c r="BI48" s="108">
        <v>1884.7729999999999</v>
      </c>
      <c r="BJ48" s="108">
        <v>1514.9190000000001</v>
      </c>
      <c r="BK48" s="108">
        <v>1396.9459999999999</v>
      </c>
      <c r="BL48" s="108">
        <v>1431.057</v>
      </c>
      <c r="BM48" s="108">
        <v>1473.1320000000001</v>
      </c>
      <c r="BN48" s="108">
        <v>1395.598</v>
      </c>
      <c r="BO48" s="108">
        <v>1471.5070000000001</v>
      </c>
      <c r="BP48" s="108">
        <v>1444.876</v>
      </c>
      <c r="BQ48" s="108">
        <v>1454.912</v>
      </c>
      <c r="BR48" s="108">
        <v>1685.58</v>
      </c>
      <c r="BS48" s="108">
        <v>1503.123</v>
      </c>
      <c r="BT48" s="108">
        <v>2048.4119999999998</v>
      </c>
      <c r="BV48" s="108">
        <f t="shared" si="2"/>
        <v>47019.487260000002</v>
      </c>
      <c r="BW48" s="108">
        <v>5783.1581799999994</v>
      </c>
      <c r="BX48" s="108">
        <v>3591.7852599999997</v>
      </c>
      <c r="BY48" s="108">
        <v>3520.1150999999995</v>
      </c>
      <c r="BZ48" s="108">
        <v>3472.4378499999998</v>
      </c>
      <c r="CA48" s="108">
        <v>3593.2450199999994</v>
      </c>
      <c r="CB48" s="108">
        <v>3405.5021900000006</v>
      </c>
      <c r="CC48" s="108">
        <v>3761.19263</v>
      </c>
      <c r="CD48" s="108">
        <v>3773.1651000000002</v>
      </c>
      <c r="CE48" s="108">
        <v>3759.2901100000004</v>
      </c>
      <c r="CF48" s="108">
        <v>3759.7838700000002</v>
      </c>
      <c r="CG48" s="108">
        <v>3743.4780999999998</v>
      </c>
      <c r="CH48" s="108">
        <v>4856.33385</v>
      </c>
      <c r="CI48" s="165"/>
      <c r="CJ48" s="108">
        <f t="shared" si="4"/>
        <v>52034.114840000009</v>
      </c>
      <c r="CK48" s="108">
        <v>7112.8845799999999</v>
      </c>
      <c r="CL48" s="108">
        <v>3916.2295599999998</v>
      </c>
      <c r="CM48" s="108">
        <v>3940.2848300000001</v>
      </c>
      <c r="CN48" s="108">
        <v>3832.0852100000002</v>
      </c>
      <c r="CO48" s="108">
        <v>4118.5715299999993</v>
      </c>
      <c r="CP48" s="108">
        <v>3812.2925700000005</v>
      </c>
      <c r="CQ48" s="108">
        <v>4082.4414100000004</v>
      </c>
      <c r="CR48" s="108">
        <v>3932.9370699999999</v>
      </c>
      <c r="CS48" s="108">
        <v>4355.5704499999993</v>
      </c>
      <c r="CT48" s="108">
        <v>3858.8336800000002</v>
      </c>
      <c r="CU48" s="108">
        <v>3871.3856700000001</v>
      </c>
      <c r="CV48" s="108">
        <v>5200.5982799999992</v>
      </c>
      <c r="CX48" s="108">
        <f t="shared" si="6"/>
        <v>63269.266290000007</v>
      </c>
      <c r="CY48" s="108">
        <v>9798.1259699999991</v>
      </c>
      <c r="CZ48" s="108">
        <v>4021.0507300000004</v>
      </c>
      <c r="DA48" s="108">
        <v>4317.1161600000005</v>
      </c>
      <c r="DB48" s="108">
        <v>4219.8700899999994</v>
      </c>
      <c r="DC48" s="108">
        <v>4745.1575499999999</v>
      </c>
      <c r="DD48" s="108">
        <v>4102.6653299999998</v>
      </c>
      <c r="DE48" s="108">
        <v>7176.8092100000003</v>
      </c>
      <c r="DF48" s="108">
        <v>4560.1412799999998</v>
      </c>
      <c r="DG48" s="108">
        <v>4990.1529299999993</v>
      </c>
      <c r="DH48" s="108">
        <v>4640.8244800000002</v>
      </c>
      <c r="DI48" s="108">
        <v>4648.1352500000003</v>
      </c>
      <c r="DJ48" s="108">
        <v>6049.21731</v>
      </c>
      <c r="DL48" s="108">
        <f t="shared" si="8"/>
        <v>65334.558839999998</v>
      </c>
      <c r="DM48" s="58">
        <v>8118.7027199999993</v>
      </c>
      <c r="DN48" s="58">
        <v>4673.2874900000006</v>
      </c>
      <c r="DO48" s="58">
        <v>4726.8559999999998</v>
      </c>
      <c r="DP48" s="58">
        <v>4650.9812799999991</v>
      </c>
      <c r="DQ48" s="58">
        <v>6627.0990899999997</v>
      </c>
      <c r="DR48" s="58">
        <v>4867.530029999999</v>
      </c>
      <c r="DS48" s="58">
        <v>5204.0573299999996</v>
      </c>
      <c r="DT48" s="58">
        <v>4838.01739</v>
      </c>
      <c r="DU48" s="58">
        <v>5397.1793100000004</v>
      </c>
      <c r="DV48" s="58">
        <v>4945.93797</v>
      </c>
      <c r="DW48" s="58">
        <v>4878.4578900000006</v>
      </c>
      <c r="DX48" s="58">
        <v>6406.4523399999998</v>
      </c>
      <c r="DY48" s="195" t="s">
        <v>426</v>
      </c>
      <c r="EA48" s="108">
        <f t="shared" si="10"/>
        <v>72366.196630000006</v>
      </c>
      <c r="EB48" s="58">
        <v>8501.9008200000007</v>
      </c>
      <c r="EC48" s="58">
        <v>5503.8926999999994</v>
      </c>
      <c r="ED48" s="58">
        <v>5777.9480999999996</v>
      </c>
      <c r="EE48" s="58">
        <v>5618.8855400000002</v>
      </c>
      <c r="EF48" s="58">
        <v>5710.7546700000003</v>
      </c>
      <c r="EG48" s="58">
        <v>5603.6691799999999</v>
      </c>
      <c r="EH48" s="58">
        <v>5767.0396600000004</v>
      </c>
      <c r="EI48" s="58">
        <v>5640.3235199999999</v>
      </c>
      <c r="EJ48" s="58">
        <v>5630.8194699999995</v>
      </c>
      <c r="EK48" s="58">
        <v>5584.69733</v>
      </c>
      <c r="EL48" s="58">
        <v>5583.5531799999999</v>
      </c>
      <c r="EM48" s="58">
        <v>7442.7124600000006</v>
      </c>
      <c r="EN48" s="195" t="s">
        <v>433</v>
      </c>
    </row>
    <row r="49" spans="2:144" hidden="1" outlineLevel="2" x14ac:dyDescent="0.35">
      <c r="B49" s="29" t="s">
        <v>173</v>
      </c>
      <c r="C49" s="30"/>
      <c r="D49" s="31">
        <v>6271.8279999999995</v>
      </c>
      <c r="E49" s="31">
        <v>1117.3579999999999</v>
      </c>
      <c r="F49" s="31">
        <v>434.17399999999998</v>
      </c>
      <c r="G49" s="31">
        <v>340.93200000000002</v>
      </c>
      <c r="H49" s="31">
        <v>283.274</v>
      </c>
      <c r="I49" s="31">
        <v>100.679</v>
      </c>
      <c r="J49" s="31">
        <v>1360.37</v>
      </c>
      <c r="K49" s="31">
        <v>0</v>
      </c>
      <c r="L49" s="31">
        <v>0</v>
      </c>
      <c r="M49" s="31">
        <v>0</v>
      </c>
      <c r="N49" s="31">
        <v>0</v>
      </c>
      <c r="O49" s="31">
        <v>10.945</v>
      </c>
      <c r="P49" s="31">
        <v>2624.096</v>
      </c>
      <c r="R49" s="31">
        <v>7491.0999999999985</v>
      </c>
      <c r="S49" s="31">
        <v>1204.739</v>
      </c>
      <c r="T49" s="31">
        <v>854.81899999999996</v>
      </c>
      <c r="U49" s="31">
        <v>415.62400000000002</v>
      </c>
      <c r="V49" s="31">
        <v>389.8</v>
      </c>
      <c r="W49" s="31">
        <v>269.03500000000003</v>
      </c>
      <c r="X49" s="31">
        <v>1151.578</v>
      </c>
      <c r="Y49" s="31">
        <v>0</v>
      </c>
      <c r="Z49" s="31">
        <v>0</v>
      </c>
      <c r="AA49" s="31">
        <v>0</v>
      </c>
      <c r="AB49" s="31">
        <v>0</v>
      </c>
      <c r="AC49" s="31">
        <v>3.8159999999999998</v>
      </c>
      <c r="AD49" s="31">
        <v>3201.6889999999999</v>
      </c>
      <c r="AF49" s="31">
        <v>7187.5790000000015</v>
      </c>
      <c r="AG49" s="31">
        <v>1000.639</v>
      </c>
      <c r="AH49" s="31">
        <v>615.29499999999996</v>
      </c>
      <c r="AI49" s="31">
        <v>488.82499999999999</v>
      </c>
      <c r="AJ49" s="31">
        <v>329.93400000000003</v>
      </c>
      <c r="AK49" s="31">
        <v>233.48699999999999</v>
      </c>
      <c r="AL49" s="31">
        <v>1501.44</v>
      </c>
      <c r="AM49" s="31">
        <v>0</v>
      </c>
      <c r="AN49" s="31">
        <v>0</v>
      </c>
      <c r="AO49" s="31">
        <v>0</v>
      </c>
      <c r="AP49" s="31">
        <v>0</v>
      </c>
      <c r="AQ49" s="31">
        <v>26.18</v>
      </c>
      <c r="AR49" s="31">
        <v>2991.779</v>
      </c>
      <c r="AT49" s="31">
        <v>6984.2120000000004</v>
      </c>
      <c r="AU49" s="31">
        <v>1137.527</v>
      </c>
      <c r="AV49" s="31">
        <v>609.28800000000001</v>
      </c>
      <c r="AW49" s="31">
        <v>355.85</v>
      </c>
      <c r="AX49" s="31">
        <v>378.57299999999998</v>
      </c>
      <c r="AY49" s="31">
        <v>282.16699999999997</v>
      </c>
      <c r="AZ49" s="31">
        <v>1340.951</v>
      </c>
      <c r="BA49" s="31">
        <v>0</v>
      </c>
      <c r="BB49" s="31">
        <v>0</v>
      </c>
      <c r="BC49" s="31">
        <v>0</v>
      </c>
      <c r="BD49" s="31">
        <v>0</v>
      </c>
      <c r="BE49" s="31">
        <v>147.364</v>
      </c>
      <c r="BF49" s="31">
        <v>3000</v>
      </c>
      <c r="BH49" s="31">
        <f t="shared" si="0"/>
        <v>7136.6739999999991</v>
      </c>
      <c r="BI49" s="108">
        <v>1187.9929999999999</v>
      </c>
      <c r="BJ49" s="108">
        <v>628.05999999999995</v>
      </c>
      <c r="BK49" s="108">
        <v>425.238</v>
      </c>
      <c r="BL49" s="108">
        <v>456.70100000000002</v>
      </c>
      <c r="BM49" s="108">
        <v>245.01499999999999</v>
      </c>
      <c r="BN49" s="108">
        <v>1254.4739999999999</v>
      </c>
      <c r="BO49" s="108" t="s">
        <v>289</v>
      </c>
      <c r="BP49" s="108" t="s">
        <v>289</v>
      </c>
      <c r="BQ49" s="108" t="s">
        <v>289</v>
      </c>
      <c r="BR49" s="108" t="s">
        <v>289</v>
      </c>
      <c r="BS49" s="108">
        <v>12.914999999999999</v>
      </c>
      <c r="BT49" s="108">
        <v>2926.2779999999998</v>
      </c>
      <c r="BV49" s="108">
        <f t="shared" si="2"/>
        <v>7759.4315799999995</v>
      </c>
      <c r="BW49" s="108">
        <v>1429.3403999999998</v>
      </c>
      <c r="BX49" s="108">
        <v>529.34650999999997</v>
      </c>
      <c r="BY49" s="108">
        <v>326.47247000000004</v>
      </c>
      <c r="BZ49" s="108">
        <v>483.64130999999998</v>
      </c>
      <c r="CA49" s="108">
        <v>203.82906</v>
      </c>
      <c r="CB49" s="108">
        <v>1310.7505999999998</v>
      </c>
      <c r="CC49" s="108">
        <v>0</v>
      </c>
      <c r="CD49" s="108">
        <v>0</v>
      </c>
      <c r="CE49" s="108">
        <v>0</v>
      </c>
      <c r="CF49" s="108">
        <v>0</v>
      </c>
      <c r="CG49" s="108">
        <v>13.80161</v>
      </c>
      <c r="CH49" s="108">
        <v>3462.2496199999996</v>
      </c>
      <c r="CI49" s="165"/>
      <c r="CJ49" s="108">
        <f t="shared" si="4"/>
        <v>7559.7753199999988</v>
      </c>
      <c r="CK49" s="108">
        <v>298.36455999999998</v>
      </c>
      <c r="CL49" s="108">
        <v>527.84631999999999</v>
      </c>
      <c r="CM49" s="108">
        <v>836.12304000000006</v>
      </c>
      <c r="CN49" s="108">
        <v>383.98176000000001</v>
      </c>
      <c r="CO49" s="108">
        <v>162.28037</v>
      </c>
      <c r="CP49" s="108">
        <v>2000.7757199999999</v>
      </c>
      <c r="CQ49" s="108">
        <v>0</v>
      </c>
      <c r="CR49" s="108">
        <v>0</v>
      </c>
      <c r="CS49" s="108">
        <v>0</v>
      </c>
      <c r="CT49" s="108">
        <v>0</v>
      </c>
      <c r="CU49" s="108">
        <v>15.60374</v>
      </c>
      <c r="CV49" s="108">
        <v>3334.79981</v>
      </c>
      <c r="CX49" s="108">
        <f t="shared" si="6"/>
        <v>8635.9349500000008</v>
      </c>
      <c r="CY49" s="108">
        <v>70.560679999999991</v>
      </c>
      <c r="CZ49" s="108">
        <v>1953.5031200000001</v>
      </c>
      <c r="DA49" s="108">
        <v>618.51724000000002</v>
      </c>
      <c r="DB49" s="108">
        <v>484.88027</v>
      </c>
      <c r="DC49" s="108">
        <v>275.29478999999998</v>
      </c>
      <c r="DD49" s="108">
        <v>1571.3262299999999</v>
      </c>
      <c r="DE49" s="108">
        <v>0</v>
      </c>
      <c r="DF49" s="108">
        <v>0</v>
      </c>
      <c r="DG49" s="108">
        <v>0</v>
      </c>
      <c r="DH49" s="108">
        <v>0</v>
      </c>
      <c r="DI49" s="108">
        <v>17.124770000000002</v>
      </c>
      <c r="DJ49" s="108">
        <v>3644.7278500000002</v>
      </c>
      <c r="DL49" s="108">
        <f t="shared" si="8"/>
        <v>9255.3831099999989</v>
      </c>
      <c r="DM49" s="58">
        <v>1707.7615499999999</v>
      </c>
      <c r="DN49" s="58">
        <v>722.40730000000008</v>
      </c>
      <c r="DO49" s="58">
        <v>564.52443999999991</v>
      </c>
      <c r="DP49" s="58">
        <v>676.63927000000001</v>
      </c>
      <c r="DQ49" s="58">
        <v>188.40729999999999</v>
      </c>
      <c r="DR49" s="58">
        <v>1561.9894099999999</v>
      </c>
      <c r="DS49" s="58">
        <v>0</v>
      </c>
      <c r="DT49" s="58">
        <v>0</v>
      </c>
      <c r="DU49" s="58">
        <v>0</v>
      </c>
      <c r="DV49" s="58">
        <v>0</v>
      </c>
      <c r="DW49" s="58">
        <v>35.153349999999996</v>
      </c>
      <c r="DX49" s="58">
        <v>3798.5004900000004</v>
      </c>
      <c r="DY49" s="195"/>
      <c r="EA49" s="108">
        <f t="shared" si="10"/>
        <v>10097.159639073998</v>
      </c>
      <c r="EB49" s="58">
        <v>0</v>
      </c>
      <c r="EC49" s="58">
        <v>2364.2792868219999</v>
      </c>
      <c r="ED49" s="58">
        <v>386.35348873599997</v>
      </c>
      <c r="EE49" s="58">
        <v>687.07787955200001</v>
      </c>
      <c r="EF49" s="58">
        <v>355.94292908599994</v>
      </c>
      <c r="EG49" s="58">
        <v>1688.8397120919999</v>
      </c>
      <c r="EH49" s="58">
        <v>0</v>
      </c>
      <c r="EI49" s="58">
        <v>0</v>
      </c>
      <c r="EJ49" s="58">
        <v>0</v>
      </c>
      <c r="EK49" s="58">
        <v>0</v>
      </c>
      <c r="EL49" s="58">
        <v>53.253815052</v>
      </c>
      <c r="EM49" s="58">
        <v>4561.412527733999</v>
      </c>
      <c r="EN49" s="195"/>
    </row>
    <row r="50" spans="2:144" hidden="1" outlineLevel="2" x14ac:dyDescent="0.35">
      <c r="B50" s="29" t="s">
        <v>174</v>
      </c>
      <c r="C50" s="30"/>
      <c r="D50" s="31">
        <v>8085.1039999999994</v>
      </c>
      <c r="E50" s="31">
        <v>620.46400000000006</v>
      </c>
      <c r="F50" s="31">
        <v>701.02499999999998</v>
      </c>
      <c r="G50" s="31">
        <v>796.74300000000005</v>
      </c>
      <c r="H50" s="31">
        <v>454.21600000000001</v>
      </c>
      <c r="I50" s="31">
        <v>220.49799999999999</v>
      </c>
      <c r="J50" s="31">
        <v>607.41899999999998</v>
      </c>
      <c r="K50" s="31">
        <v>1379.298</v>
      </c>
      <c r="L50" s="31">
        <v>201.26599999999999</v>
      </c>
      <c r="M50" s="31">
        <v>597.89200000000005</v>
      </c>
      <c r="N50" s="31">
        <v>590.84199999999998</v>
      </c>
      <c r="O50" s="31">
        <v>345.95699999999999</v>
      </c>
      <c r="P50" s="31">
        <v>1569.4839999999999</v>
      </c>
      <c r="R50" s="31">
        <v>8529.273000000001</v>
      </c>
      <c r="S50" s="31">
        <v>588.03499999999997</v>
      </c>
      <c r="T50" s="31">
        <v>498.58100000000002</v>
      </c>
      <c r="U50" s="31">
        <v>644.76300000000003</v>
      </c>
      <c r="V50" s="31">
        <v>686.34500000000003</v>
      </c>
      <c r="W50" s="31">
        <v>522.649</v>
      </c>
      <c r="X50" s="31">
        <v>1039.357</v>
      </c>
      <c r="Y50" s="31">
        <v>966.20399999999995</v>
      </c>
      <c r="Z50" s="31">
        <v>498.745</v>
      </c>
      <c r="AA50" s="31">
        <v>460.62400000000002</v>
      </c>
      <c r="AB50" s="31">
        <v>541.12</v>
      </c>
      <c r="AC50" s="31">
        <v>582.98400000000004</v>
      </c>
      <c r="AD50" s="31">
        <v>1499.866</v>
      </c>
      <c r="AF50" s="31">
        <v>8638.8289999999997</v>
      </c>
      <c r="AG50" s="31">
        <v>648.15700000000004</v>
      </c>
      <c r="AH50" s="31">
        <v>933.923</v>
      </c>
      <c r="AI50" s="31">
        <v>785.06200000000001</v>
      </c>
      <c r="AJ50" s="31">
        <v>574.23400000000004</v>
      </c>
      <c r="AK50" s="31">
        <v>401.55200000000002</v>
      </c>
      <c r="AL50" s="31">
        <v>1067.2239999999999</v>
      </c>
      <c r="AM50" s="31">
        <v>878.76700000000005</v>
      </c>
      <c r="AN50" s="31">
        <v>578.23199999999997</v>
      </c>
      <c r="AO50" s="31">
        <v>599.01199999999994</v>
      </c>
      <c r="AP50" s="31">
        <v>568.697</v>
      </c>
      <c r="AQ50" s="31">
        <v>434.11500000000001</v>
      </c>
      <c r="AR50" s="31">
        <v>1169.854</v>
      </c>
      <c r="AT50" s="31">
        <v>8861.6749999999993</v>
      </c>
      <c r="AU50" s="31">
        <v>1040.289</v>
      </c>
      <c r="AV50" s="31">
        <v>935.10799999999995</v>
      </c>
      <c r="AW50" s="31">
        <v>588.33799999999997</v>
      </c>
      <c r="AX50" s="31">
        <v>736.80499999999995</v>
      </c>
      <c r="AY50" s="31">
        <v>502.50799999999998</v>
      </c>
      <c r="AZ50" s="31">
        <v>730.29600000000005</v>
      </c>
      <c r="BA50" s="31">
        <v>1262.5530000000001</v>
      </c>
      <c r="BB50" s="31">
        <v>407.95400000000001</v>
      </c>
      <c r="BC50" s="31">
        <v>393.27699999999999</v>
      </c>
      <c r="BD50" s="31">
        <v>422.24</v>
      </c>
      <c r="BE50" s="31">
        <v>377.79500000000002</v>
      </c>
      <c r="BF50" s="31">
        <v>1501.241</v>
      </c>
      <c r="BH50" s="31">
        <f t="shared" si="0"/>
        <v>9785.75</v>
      </c>
      <c r="BI50" s="108">
        <v>1252.2360000000001</v>
      </c>
      <c r="BJ50" s="108">
        <v>926.41300000000001</v>
      </c>
      <c r="BK50" s="108">
        <v>699.72199999999998</v>
      </c>
      <c r="BL50" s="108">
        <v>745.78</v>
      </c>
      <c r="BM50" s="108">
        <v>486.00799999999998</v>
      </c>
      <c r="BN50" s="108">
        <v>698.56399999999996</v>
      </c>
      <c r="BO50" s="108">
        <v>1215.5050000000001</v>
      </c>
      <c r="BP50" s="108">
        <v>489.11099999999999</v>
      </c>
      <c r="BQ50" s="108">
        <v>547.24800000000005</v>
      </c>
      <c r="BR50" s="108">
        <v>605.36800000000005</v>
      </c>
      <c r="BS50" s="108">
        <v>443.69499999999999</v>
      </c>
      <c r="BT50" s="108">
        <v>1676.1</v>
      </c>
      <c r="BV50" s="108">
        <f t="shared" si="2"/>
        <v>8431.8470200000011</v>
      </c>
      <c r="BW50" s="108">
        <v>807.42326000000003</v>
      </c>
      <c r="BX50" s="108">
        <v>663.08204000000001</v>
      </c>
      <c r="BY50" s="108">
        <v>519.68670999999995</v>
      </c>
      <c r="BZ50" s="108">
        <v>825.16557999999998</v>
      </c>
      <c r="CA50" s="108">
        <v>611.30171999999993</v>
      </c>
      <c r="CB50" s="108">
        <v>751.70240000000013</v>
      </c>
      <c r="CC50" s="108">
        <v>1425.92111</v>
      </c>
      <c r="CD50" s="108">
        <v>554.09655000000009</v>
      </c>
      <c r="CE50" s="108">
        <v>695.74027999999998</v>
      </c>
      <c r="CF50" s="108">
        <v>638.41001000000006</v>
      </c>
      <c r="CG50" s="108">
        <v>206.98678000000001</v>
      </c>
      <c r="CH50" s="108">
        <v>732.33057999999994</v>
      </c>
      <c r="CI50" s="165"/>
      <c r="CJ50" s="108">
        <f t="shared" si="4"/>
        <v>9722.8691099999996</v>
      </c>
      <c r="CK50" s="108">
        <v>385.40252000000004</v>
      </c>
      <c r="CL50" s="108">
        <v>738.42459999999994</v>
      </c>
      <c r="CM50" s="108">
        <v>1230.8613600000001</v>
      </c>
      <c r="CN50" s="108">
        <v>659.39949999999999</v>
      </c>
      <c r="CO50" s="108">
        <v>357.63552999999996</v>
      </c>
      <c r="CP50" s="108">
        <v>993.35535000000004</v>
      </c>
      <c r="CQ50" s="108">
        <v>1108.60276</v>
      </c>
      <c r="CR50" s="108">
        <v>505.18757999999997</v>
      </c>
      <c r="CS50" s="108">
        <v>666.53832999999997</v>
      </c>
      <c r="CT50" s="108">
        <v>646.76303999999993</v>
      </c>
      <c r="CU50" s="108">
        <v>657.21154999999987</v>
      </c>
      <c r="CV50" s="108">
        <v>1773.4869899999999</v>
      </c>
      <c r="CX50" s="108">
        <f t="shared" si="6"/>
        <v>10985.382869999999</v>
      </c>
      <c r="CY50" s="108">
        <v>780.10003000000006</v>
      </c>
      <c r="CZ50" s="108">
        <v>897.59265000000005</v>
      </c>
      <c r="DA50" s="108">
        <v>933.86058999999989</v>
      </c>
      <c r="DB50" s="108">
        <v>797.77400999999998</v>
      </c>
      <c r="DC50" s="108">
        <v>586.06567000000007</v>
      </c>
      <c r="DD50" s="108">
        <v>1179.0178500000002</v>
      </c>
      <c r="DE50" s="108">
        <v>1280.8277399999999</v>
      </c>
      <c r="DF50" s="108">
        <v>572.21106000000009</v>
      </c>
      <c r="DG50" s="108">
        <v>687.44445999999994</v>
      </c>
      <c r="DH50" s="108">
        <v>675.23888999999997</v>
      </c>
      <c r="DI50" s="108">
        <v>967.7954400000001</v>
      </c>
      <c r="DJ50" s="108">
        <v>1627.4544799999999</v>
      </c>
      <c r="DL50" s="108">
        <f t="shared" si="8"/>
        <v>12234.517209999998</v>
      </c>
      <c r="DM50" s="58">
        <v>1193.77711</v>
      </c>
      <c r="DN50" s="58">
        <v>997.17793999999992</v>
      </c>
      <c r="DO50" s="58">
        <v>870.42531999999994</v>
      </c>
      <c r="DP50" s="58">
        <v>1154.0369800000001</v>
      </c>
      <c r="DQ50" s="58">
        <v>462.12425999999999</v>
      </c>
      <c r="DR50" s="58">
        <v>1627.9185500000001</v>
      </c>
      <c r="DS50" s="58">
        <v>1324.1699599999999</v>
      </c>
      <c r="DT50" s="58">
        <v>502.30203999999998</v>
      </c>
      <c r="DU50" s="58">
        <v>1036.27</v>
      </c>
      <c r="DV50" s="58">
        <v>909.75945999999999</v>
      </c>
      <c r="DW50" s="58">
        <v>574.91806000000008</v>
      </c>
      <c r="DX50" s="58">
        <v>1581.63753</v>
      </c>
      <c r="DY50" s="195"/>
      <c r="EA50" s="108">
        <f t="shared" si="10"/>
        <v>13451.55537</v>
      </c>
      <c r="EB50" s="58">
        <v>1483.0893600000002</v>
      </c>
      <c r="EC50" s="58">
        <v>1051.7994799999999</v>
      </c>
      <c r="ED50" s="58">
        <v>1104.4307099999999</v>
      </c>
      <c r="EE50" s="58">
        <v>934.83156999999994</v>
      </c>
      <c r="EF50" s="58">
        <v>686.75214000000005</v>
      </c>
      <c r="EG50" s="58">
        <v>1381.57329</v>
      </c>
      <c r="EH50" s="58">
        <v>1500.8742500000001</v>
      </c>
      <c r="EI50" s="58">
        <v>670.29984999999999</v>
      </c>
      <c r="EJ50" s="58">
        <v>805.54687999999999</v>
      </c>
      <c r="EK50" s="58">
        <v>791.24506000000008</v>
      </c>
      <c r="EL50" s="58">
        <v>1134.0621799999999</v>
      </c>
      <c r="EM50" s="58">
        <v>1907.0506</v>
      </c>
      <c r="EN50" s="195"/>
    </row>
    <row r="51" spans="2:144" hidden="1" outlineLevel="2" x14ac:dyDescent="0.35">
      <c r="B51" s="29" t="s">
        <v>175</v>
      </c>
      <c r="C51" s="30"/>
      <c r="D51" s="31">
        <v>3311.817</v>
      </c>
      <c r="E51" s="31">
        <v>12.78</v>
      </c>
      <c r="F51" s="31">
        <v>551.80200000000002</v>
      </c>
      <c r="G51" s="31">
        <v>285.23200000000003</v>
      </c>
      <c r="H51" s="31">
        <v>287.53100000000001</v>
      </c>
      <c r="I51" s="31">
        <v>11.771000000000001</v>
      </c>
      <c r="J51" s="31">
        <v>320.92500000000001</v>
      </c>
      <c r="K51" s="31">
        <v>310.68400000000003</v>
      </c>
      <c r="L51" s="31">
        <v>607.73400000000004</v>
      </c>
      <c r="M51" s="31">
        <v>11.429</v>
      </c>
      <c r="N51" s="31">
        <v>583.21699999999998</v>
      </c>
      <c r="O51" s="31">
        <v>12.145</v>
      </c>
      <c r="P51" s="31">
        <v>316.56700000000001</v>
      </c>
      <c r="R51" s="31">
        <v>3484.0059999999999</v>
      </c>
      <c r="S51" s="31">
        <v>301.11500000000001</v>
      </c>
      <c r="T51" s="31">
        <v>580.71799999999996</v>
      </c>
      <c r="U51" s="31">
        <v>299.39800000000002</v>
      </c>
      <c r="V51" s="31">
        <v>291.52</v>
      </c>
      <c r="W51" s="31">
        <v>10.076000000000001</v>
      </c>
      <c r="X51" s="31">
        <v>289.61700000000002</v>
      </c>
      <c r="Y51" s="31">
        <v>336.89400000000001</v>
      </c>
      <c r="Z51" s="31">
        <v>682.34100000000001</v>
      </c>
      <c r="AA51" s="31">
        <v>0</v>
      </c>
      <c r="AB51" s="31">
        <v>359.387</v>
      </c>
      <c r="AC51" s="31">
        <v>10.721</v>
      </c>
      <c r="AD51" s="31">
        <v>322.21899999999999</v>
      </c>
      <c r="AF51" s="31">
        <v>4779.0420000000004</v>
      </c>
      <c r="AG51" s="31">
        <v>668.48599999999999</v>
      </c>
      <c r="AH51" s="31">
        <v>353.78199999999998</v>
      </c>
      <c r="AI51" s="31">
        <v>351.69299999999998</v>
      </c>
      <c r="AJ51" s="31">
        <v>1.0589999999999999</v>
      </c>
      <c r="AK51" s="31">
        <v>696.90899999999999</v>
      </c>
      <c r="AL51" s="31">
        <v>33.911999999999999</v>
      </c>
      <c r="AM51" s="31">
        <v>365.82900000000001</v>
      </c>
      <c r="AN51" s="31">
        <v>695.274</v>
      </c>
      <c r="AO51" s="31">
        <v>365.67700000000002</v>
      </c>
      <c r="AP51" s="31">
        <v>463.60599999999999</v>
      </c>
      <c r="AQ51" s="31">
        <v>393.755</v>
      </c>
      <c r="AR51" s="31">
        <v>389.06</v>
      </c>
      <c r="AT51" s="31">
        <v>4691.7240000000002</v>
      </c>
      <c r="AU51" s="31">
        <v>373.21100000000001</v>
      </c>
      <c r="AV51" s="31">
        <v>411.46300000000002</v>
      </c>
      <c r="AW51" s="31">
        <v>357.56200000000001</v>
      </c>
      <c r="AX51" s="31">
        <v>751.61699999999996</v>
      </c>
      <c r="AY51" s="31">
        <v>27.802</v>
      </c>
      <c r="AZ51" s="31">
        <v>388.42700000000002</v>
      </c>
      <c r="BA51" s="31">
        <v>883.428</v>
      </c>
      <c r="BB51" s="31">
        <v>441.27199999999999</v>
      </c>
      <c r="BC51" s="31">
        <v>441.27199999999999</v>
      </c>
      <c r="BD51" s="31">
        <v>441.27199999999999</v>
      </c>
      <c r="BE51" s="31">
        <v>441.27199999999999</v>
      </c>
      <c r="BF51" s="31">
        <v>441.27199999999999</v>
      </c>
      <c r="BH51" s="31">
        <f t="shared" si="0"/>
        <v>5128.6190000000006</v>
      </c>
      <c r="BI51" s="108">
        <v>400.64699999999999</v>
      </c>
      <c r="BJ51" s="108">
        <v>528.59699999999998</v>
      </c>
      <c r="BK51" s="108">
        <v>417.96199999999999</v>
      </c>
      <c r="BL51" s="108">
        <v>410.459</v>
      </c>
      <c r="BM51" s="108">
        <v>416.637</v>
      </c>
      <c r="BN51" s="108">
        <v>417.18</v>
      </c>
      <c r="BO51" s="108">
        <v>407.834</v>
      </c>
      <c r="BP51" s="108">
        <v>404.70800000000003</v>
      </c>
      <c r="BQ51" s="108">
        <v>403.72199999999998</v>
      </c>
      <c r="BR51" s="108">
        <v>392.642</v>
      </c>
      <c r="BS51" s="108">
        <v>392.608</v>
      </c>
      <c r="BT51" s="108">
        <v>535.62300000000005</v>
      </c>
      <c r="BV51" s="108">
        <f t="shared" si="2"/>
        <v>3575.1940599999998</v>
      </c>
      <c r="BW51" s="108">
        <v>397.05304999999998</v>
      </c>
      <c r="BX51" s="108">
        <v>404.25583</v>
      </c>
      <c r="BY51" s="108">
        <v>401.66015999999996</v>
      </c>
      <c r="BZ51" s="108">
        <v>387.62789000000004</v>
      </c>
      <c r="CA51" s="108">
        <v>382.35260999999997</v>
      </c>
      <c r="CB51" s="108">
        <v>363.46709000000004</v>
      </c>
      <c r="CC51" s="108">
        <v>244.38633999999999</v>
      </c>
      <c r="CD51" s="108">
        <v>244.10497999999998</v>
      </c>
      <c r="CE51" s="108">
        <v>250.50567999999998</v>
      </c>
      <c r="CF51" s="108">
        <v>255.56994</v>
      </c>
      <c r="CG51" s="108">
        <v>244.21048999999999</v>
      </c>
      <c r="CH51" s="108">
        <v>0</v>
      </c>
      <c r="CI51" s="165"/>
      <c r="CJ51" s="108">
        <f t="shared" si="4"/>
        <v>3944.7704000000003</v>
      </c>
      <c r="CK51" s="108">
        <v>506.67346999999995</v>
      </c>
      <c r="CL51" s="108">
        <v>556.58420999999998</v>
      </c>
      <c r="CM51" s="108">
        <v>282.95443999999998</v>
      </c>
      <c r="CN51" s="108">
        <v>301.44828000000001</v>
      </c>
      <c r="CO51" s="108">
        <v>275.60552000000007</v>
      </c>
      <c r="CP51" s="108">
        <v>276.71393999999998</v>
      </c>
      <c r="CQ51" s="108">
        <v>283.31622000000004</v>
      </c>
      <c r="CR51" s="108">
        <v>285.21391999999997</v>
      </c>
      <c r="CS51" s="108">
        <v>282.55546000000004</v>
      </c>
      <c r="CT51" s="108">
        <v>290.72068999999999</v>
      </c>
      <c r="CU51" s="108">
        <v>294.40724</v>
      </c>
      <c r="CV51" s="108">
        <v>308.57701000000003</v>
      </c>
      <c r="CX51" s="108">
        <f t="shared" si="6"/>
        <v>3885.2811299999998</v>
      </c>
      <c r="CY51" s="108">
        <v>298.46931999999998</v>
      </c>
      <c r="CZ51" s="108">
        <v>333.00713999999999</v>
      </c>
      <c r="DA51" s="108">
        <v>306.19643000000008</v>
      </c>
      <c r="DB51" s="108">
        <v>308.73309999999998</v>
      </c>
      <c r="DC51" s="108">
        <v>311.85516999999999</v>
      </c>
      <c r="DD51" s="108">
        <v>318.09929</v>
      </c>
      <c r="DE51" s="108">
        <v>304.89733999999999</v>
      </c>
      <c r="DF51" s="108">
        <v>342.61111</v>
      </c>
      <c r="DG51" s="108">
        <v>340.39179999999999</v>
      </c>
      <c r="DH51" s="108">
        <v>345.87726000000004</v>
      </c>
      <c r="DI51" s="108">
        <v>342.07927999999998</v>
      </c>
      <c r="DJ51" s="108">
        <v>333.06389000000001</v>
      </c>
      <c r="DL51" s="108">
        <f t="shared" si="8"/>
        <v>4595.5729600000004</v>
      </c>
      <c r="DM51" s="58">
        <v>350.65088000000003</v>
      </c>
      <c r="DN51" s="58">
        <v>361.16118</v>
      </c>
      <c r="DO51" s="58">
        <v>347.59401000000003</v>
      </c>
      <c r="DP51" s="58">
        <v>358.81617999999997</v>
      </c>
      <c r="DQ51" s="58">
        <v>361.99865</v>
      </c>
      <c r="DR51" s="58">
        <v>365.58271999999999</v>
      </c>
      <c r="DS51" s="58">
        <v>431.32590000000005</v>
      </c>
      <c r="DT51" s="58">
        <v>406.13054999999997</v>
      </c>
      <c r="DU51" s="58">
        <v>395.21965</v>
      </c>
      <c r="DV51" s="58">
        <v>404.18889000000001</v>
      </c>
      <c r="DW51" s="58">
        <v>407.47121999999996</v>
      </c>
      <c r="DX51" s="58">
        <v>405.43313000000001</v>
      </c>
      <c r="DY51" s="195"/>
      <c r="EA51" s="108">
        <f t="shared" si="10"/>
        <v>6375.5763499999994</v>
      </c>
      <c r="EB51" s="58">
        <v>510.94178000000005</v>
      </c>
      <c r="EC51" s="58">
        <v>411.40077000000002</v>
      </c>
      <c r="ED51" s="58">
        <v>539.80919999999992</v>
      </c>
      <c r="EE51" s="58">
        <v>545.61360000000002</v>
      </c>
      <c r="EF51" s="58">
        <v>545.61360000000002</v>
      </c>
      <c r="EG51" s="58">
        <v>545.61360000000002</v>
      </c>
      <c r="EH51" s="58">
        <v>545.61360000000002</v>
      </c>
      <c r="EI51" s="58">
        <v>545.61360000000002</v>
      </c>
      <c r="EJ51" s="58">
        <v>545.61360000000002</v>
      </c>
      <c r="EK51" s="58">
        <v>545.61360000000002</v>
      </c>
      <c r="EL51" s="58">
        <v>545.61360000000002</v>
      </c>
      <c r="EM51" s="58">
        <v>548.51580000000001</v>
      </c>
      <c r="EN51" s="195"/>
    </row>
    <row r="52" spans="2:144" hidden="1" outlineLevel="2" x14ac:dyDescent="0.35">
      <c r="B52" s="29" t="s">
        <v>176</v>
      </c>
      <c r="C52" s="30"/>
      <c r="D52" s="31">
        <v>5775.8529999999992</v>
      </c>
      <c r="E52" s="31">
        <v>0.55900000000000005</v>
      </c>
      <c r="F52" s="31">
        <v>946.11599999999999</v>
      </c>
      <c r="G52" s="31">
        <v>474.70499999999998</v>
      </c>
      <c r="H52" s="31">
        <v>470.04300000000001</v>
      </c>
      <c r="I52" s="31">
        <v>2.89</v>
      </c>
      <c r="J52" s="31">
        <v>757.077</v>
      </c>
      <c r="K52" s="31">
        <v>517.34400000000005</v>
      </c>
      <c r="L52" s="31">
        <v>1033.829</v>
      </c>
      <c r="M52" s="31">
        <v>2.5249999999999999</v>
      </c>
      <c r="N52" s="31">
        <v>1042.489</v>
      </c>
      <c r="O52" s="31">
        <v>0</v>
      </c>
      <c r="P52" s="31">
        <v>528.27599999999995</v>
      </c>
      <c r="R52" s="31">
        <v>6539.3870000000006</v>
      </c>
      <c r="S52" s="31">
        <v>531.58399999999995</v>
      </c>
      <c r="T52" s="31">
        <v>1064.1780000000001</v>
      </c>
      <c r="U52" s="31">
        <v>540.79999999999995</v>
      </c>
      <c r="V52" s="31">
        <v>547.81899999999996</v>
      </c>
      <c r="W52" s="31">
        <v>5.3019999999999996</v>
      </c>
      <c r="X52" s="31">
        <v>552.49</v>
      </c>
      <c r="Y52" s="31">
        <v>627.78700000000003</v>
      </c>
      <c r="Z52" s="31">
        <v>1295.2470000000001</v>
      </c>
      <c r="AA52" s="31">
        <v>0</v>
      </c>
      <c r="AB52" s="31">
        <v>20.012</v>
      </c>
      <c r="AC52" s="31">
        <v>676.66600000000005</v>
      </c>
      <c r="AD52" s="31">
        <v>677.50199999999995</v>
      </c>
      <c r="AF52" s="31">
        <v>8304.9920000000002</v>
      </c>
      <c r="AG52" s="31">
        <v>1304.404</v>
      </c>
      <c r="AH52" s="31">
        <v>638.18700000000001</v>
      </c>
      <c r="AI52" s="31">
        <v>622.17499999999995</v>
      </c>
      <c r="AJ52" s="31">
        <v>9.7159999999999993</v>
      </c>
      <c r="AK52" s="31">
        <v>1232.1220000000001</v>
      </c>
      <c r="AL52" s="31">
        <v>15.891</v>
      </c>
      <c r="AM52" s="31">
        <v>611.42999999999995</v>
      </c>
      <c r="AN52" s="31">
        <v>1210.51</v>
      </c>
      <c r="AO52" s="31">
        <v>613.06399999999996</v>
      </c>
      <c r="AP52" s="31">
        <v>741.60299999999995</v>
      </c>
      <c r="AQ52" s="31">
        <v>660.68600000000004</v>
      </c>
      <c r="AR52" s="31">
        <v>645.20399999999995</v>
      </c>
      <c r="AT52" s="31">
        <v>7623.0290000000005</v>
      </c>
      <c r="AU52" s="31">
        <v>636.96400000000006</v>
      </c>
      <c r="AV52" s="31">
        <v>655.51199999999994</v>
      </c>
      <c r="AW52" s="31">
        <v>630.154</v>
      </c>
      <c r="AX52" s="31">
        <v>1255.751</v>
      </c>
      <c r="AY52" s="31">
        <v>11.986000000000001</v>
      </c>
      <c r="AZ52" s="31">
        <v>623.22900000000004</v>
      </c>
      <c r="BA52" s="31">
        <v>1753.5060000000001</v>
      </c>
      <c r="BB52" s="31">
        <v>808.99900000000002</v>
      </c>
      <c r="BC52" s="31">
        <v>808.99900000000002</v>
      </c>
      <c r="BD52" s="31">
        <v>808.99900000000002</v>
      </c>
      <c r="BE52" s="31">
        <v>808.99900000000002</v>
      </c>
      <c r="BF52" s="31">
        <v>808.99900000000002</v>
      </c>
      <c r="BH52" s="31">
        <f t="shared" si="0"/>
        <v>8149.2510000000002</v>
      </c>
      <c r="BI52" s="108">
        <v>644.904</v>
      </c>
      <c r="BJ52" s="108">
        <v>818.34699999999998</v>
      </c>
      <c r="BK52" s="108">
        <v>651.10699999999997</v>
      </c>
      <c r="BL52" s="108">
        <v>656.13599999999997</v>
      </c>
      <c r="BM52" s="108">
        <v>649.57799999999997</v>
      </c>
      <c r="BN52" s="108">
        <v>647.64099999999996</v>
      </c>
      <c r="BO52" s="108">
        <v>644.68399999999997</v>
      </c>
      <c r="BP52" s="108">
        <v>642.84900000000005</v>
      </c>
      <c r="BQ52" s="108">
        <v>638.29499999999996</v>
      </c>
      <c r="BR52" s="108">
        <v>642.20299999999997</v>
      </c>
      <c r="BS52" s="108">
        <v>634.25</v>
      </c>
      <c r="BT52" s="108">
        <v>879.25699999999995</v>
      </c>
      <c r="BV52" s="108">
        <f t="shared" si="2"/>
        <v>8033.3435800000007</v>
      </c>
      <c r="BW52" s="108">
        <v>663.03289000000007</v>
      </c>
      <c r="BX52" s="108">
        <v>670.34795999999994</v>
      </c>
      <c r="BY52" s="108">
        <v>664.50997999999993</v>
      </c>
      <c r="BZ52" s="108">
        <v>658.88301000000001</v>
      </c>
      <c r="CA52" s="108">
        <v>658.28514000000007</v>
      </c>
      <c r="CB52" s="108">
        <v>692.78548999999998</v>
      </c>
      <c r="CC52" s="108">
        <v>798.92421999999999</v>
      </c>
      <c r="CD52" s="108">
        <v>809.61546999999985</v>
      </c>
      <c r="CE52" s="108">
        <v>804.86770999999999</v>
      </c>
      <c r="CF52" s="108">
        <v>805.95793000000003</v>
      </c>
      <c r="CG52" s="108">
        <v>806.13378</v>
      </c>
      <c r="CH52" s="108">
        <v>0</v>
      </c>
      <c r="CI52" s="165"/>
      <c r="CJ52" s="108">
        <f t="shared" si="4"/>
        <v>11734.38442</v>
      </c>
      <c r="CK52" s="108">
        <v>1617.15599</v>
      </c>
      <c r="CL52" s="108">
        <v>1572.8841499999999</v>
      </c>
      <c r="CM52" s="108">
        <v>869.54165</v>
      </c>
      <c r="CN52" s="108">
        <v>860.27764000000002</v>
      </c>
      <c r="CO52" s="108">
        <v>850.05899999999997</v>
      </c>
      <c r="CP52" s="108">
        <v>855.56578999999988</v>
      </c>
      <c r="CQ52" s="108">
        <v>853.70487999999989</v>
      </c>
      <c r="CR52" s="108">
        <v>851.73003000000006</v>
      </c>
      <c r="CS52" s="108">
        <v>854.04668000000004</v>
      </c>
      <c r="CT52" s="108">
        <v>844.96996999999999</v>
      </c>
      <c r="CU52" s="108">
        <v>838.97347000000002</v>
      </c>
      <c r="CV52" s="108">
        <v>865.47517000000005</v>
      </c>
      <c r="CX52" s="108">
        <f t="shared" si="6"/>
        <v>10510.99921</v>
      </c>
      <c r="CY52" s="108">
        <v>843.93292000000008</v>
      </c>
      <c r="CZ52" s="108">
        <v>854.66493000000003</v>
      </c>
      <c r="DA52" s="108">
        <v>859.34794000000011</v>
      </c>
      <c r="DB52" s="108">
        <v>865.31896999999992</v>
      </c>
      <c r="DC52" s="108">
        <v>847.01588000000004</v>
      </c>
      <c r="DD52" s="108">
        <v>863.60193000000004</v>
      </c>
      <c r="DE52" s="108">
        <v>853.49426000000005</v>
      </c>
      <c r="DF52" s="108">
        <v>914.10418000000004</v>
      </c>
      <c r="DG52" s="108">
        <v>908.40935000000002</v>
      </c>
      <c r="DH52" s="108">
        <v>903.63582999999994</v>
      </c>
      <c r="DI52" s="108">
        <v>904.85007999999993</v>
      </c>
      <c r="DJ52" s="108">
        <v>892.62293999999997</v>
      </c>
      <c r="DL52" s="108">
        <f t="shared" si="8"/>
        <v>11649.381809999999</v>
      </c>
      <c r="DM52" s="58">
        <v>901.3326800000001</v>
      </c>
      <c r="DN52" s="58">
        <v>917.24470999999994</v>
      </c>
      <c r="DO52" s="58">
        <v>909.79118999999992</v>
      </c>
      <c r="DP52" s="58">
        <v>903.3845</v>
      </c>
      <c r="DQ52" s="58">
        <v>899.32275000000004</v>
      </c>
      <c r="DR52" s="58">
        <v>1210.9128799999999</v>
      </c>
      <c r="DS52" s="58">
        <v>998.79915000000005</v>
      </c>
      <c r="DT52" s="58">
        <v>985.1613000000001</v>
      </c>
      <c r="DU52" s="58">
        <v>990.24659999999994</v>
      </c>
      <c r="DV52" s="58">
        <v>984.23669999999993</v>
      </c>
      <c r="DW52" s="58">
        <v>979.13062000000002</v>
      </c>
      <c r="DX52" s="58">
        <v>969.81872999999996</v>
      </c>
      <c r="DY52" s="195"/>
      <c r="EA52" s="108">
        <f t="shared" si="10"/>
        <v>11950.627880000004</v>
      </c>
      <c r="EB52" s="58">
        <v>967.87128000000007</v>
      </c>
      <c r="EC52" s="58">
        <v>985.1613000000001</v>
      </c>
      <c r="ED52" s="58">
        <v>989.65019999999993</v>
      </c>
      <c r="EE52" s="58">
        <v>1000.2916</v>
      </c>
      <c r="EF52" s="58">
        <v>1000.2916</v>
      </c>
      <c r="EG52" s="58">
        <v>1000.2916</v>
      </c>
      <c r="EH52" s="58">
        <v>1000.2916</v>
      </c>
      <c r="EI52" s="58">
        <v>1000.2916</v>
      </c>
      <c r="EJ52" s="58">
        <v>1000.2916</v>
      </c>
      <c r="EK52" s="58">
        <v>1000.2916</v>
      </c>
      <c r="EL52" s="58">
        <v>1000.2916</v>
      </c>
      <c r="EM52" s="58">
        <v>1005.6123</v>
      </c>
      <c r="EN52" s="195"/>
    </row>
    <row r="53" spans="2:144" hidden="1" outlineLevel="2" x14ac:dyDescent="0.35">
      <c r="B53" s="29" t="s">
        <v>177</v>
      </c>
      <c r="C53" s="30"/>
      <c r="D53" s="31">
        <v>863.56600000000003</v>
      </c>
      <c r="E53" s="31">
        <v>64.484999999999999</v>
      </c>
      <c r="F53" s="31">
        <v>67.745999999999995</v>
      </c>
      <c r="G53" s="31">
        <v>63.042000000000002</v>
      </c>
      <c r="H53" s="31">
        <v>76.683000000000007</v>
      </c>
      <c r="I53" s="31">
        <v>71.254000000000005</v>
      </c>
      <c r="J53" s="31">
        <v>75.716999999999999</v>
      </c>
      <c r="K53" s="31">
        <v>70.453999999999994</v>
      </c>
      <c r="L53" s="31">
        <v>79.028000000000006</v>
      </c>
      <c r="M53" s="31">
        <v>77.456999999999994</v>
      </c>
      <c r="N53" s="31">
        <v>69.855000000000004</v>
      </c>
      <c r="O53" s="31">
        <v>75.058999999999997</v>
      </c>
      <c r="P53" s="31">
        <v>72.786000000000001</v>
      </c>
      <c r="R53" s="31">
        <v>1072.393</v>
      </c>
      <c r="S53" s="31">
        <v>79.828999999999994</v>
      </c>
      <c r="T53" s="31">
        <v>85.277000000000001</v>
      </c>
      <c r="U53" s="31">
        <v>72.034000000000006</v>
      </c>
      <c r="V53" s="31">
        <v>80.305999999999997</v>
      </c>
      <c r="W53" s="31">
        <v>86.052000000000007</v>
      </c>
      <c r="X53" s="31">
        <v>99.078999999999994</v>
      </c>
      <c r="Y53" s="31">
        <v>77.397999999999996</v>
      </c>
      <c r="Z53" s="31">
        <v>77.763000000000005</v>
      </c>
      <c r="AA53" s="31">
        <v>99.677999999999997</v>
      </c>
      <c r="AB53" s="31">
        <v>78.061000000000007</v>
      </c>
      <c r="AC53" s="31">
        <v>84.058000000000007</v>
      </c>
      <c r="AD53" s="31">
        <v>152.858</v>
      </c>
      <c r="AF53" s="31">
        <v>1091.6539999999998</v>
      </c>
      <c r="AG53" s="31">
        <v>83.373999999999995</v>
      </c>
      <c r="AH53" s="31">
        <v>82.320999999999998</v>
      </c>
      <c r="AI53" s="31">
        <v>79.332999999999998</v>
      </c>
      <c r="AJ53" s="31">
        <v>114.386</v>
      </c>
      <c r="AK53" s="31">
        <v>72.468999999999994</v>
      </c>
      <c r="AL53" s="31">
        <v>88.772999999999996</v>
      </c>
      <c r="AM53" s="31">
        <v>76.876999999999995</v>
      </c>
      <c r="AN53" s="31">
        <v>88.045000000000002</v>
      </c>
      <c r="AO53" s="31">
        <v>72.850999999999999</v>
      </c>
      <c r="AP53" s="31">
        <v>73.206999999999994</v>
      </c>
      <c r="AQ53" s="31">
        <v>78.078999999999994</v>
      </c>
      <c r="AR53" s="31">
        <v>181.93899999999999</v>
      </c>
      <c r="AT53" s="31">
        <v>920.75199999999995</v>
      </c>
      <c r="AU53" s="31">
        <v>77.188999999999993</v>
      </c>
      <c r="AV53" s="31">
        <v>80.075999999999993</v>
      </c>
      <c r="AW53" s="31">
        <v>68.756</v>
      </c>
      <c r="AX53" s="31">
        <v>88.215000000000003</v>
      </c>
      <c r="AY53" s="31">
        <v>70.197999999999993</v>
      </c>
      <c r="AZ53" s="31">
        <v>82.555999999999997</v>
      </c>
      <c r="BA53" s="31">
        <v>241.25</v>
      </c>
      <c r="BB53" s="31">
        <v>101.349</v>
      </c>
      <c r="BC53" s="31">
        <v>100.61499999999999</v>
      </c>
      <c r="BD53" s="31">
        <v>102.063</v>
      </c>
      <c r="BE53" s="31">
        <v>99.840999999999994</v>
      </c>
      <c r="BF53" s="31">
        <v>251.137</v>
      </c>
      <c r="BH53" s="31">
        <f t="shared" si="0"/>
        <v>974.53999999999985</v>
      </c>
      <c r="BI53" s="108">
        <v>76.671000000000006</v>
      </c>
      <c r="BJ53" s="108">
        <v>71.688000000000002</v>
      </c>
      <c r="BK53" s="108">
        <v>76.281999999999996</v>
      </c>
      <c r="BL53" s="108">
        <v>73.091999999999999</v>
      </c>
      <c r="BM53" s="108">
        <v>76.263999999999996</v>
      </c>
      <c r="BN53" s="108">
        <v>77.415000000000006</v>
      </c>
      <c r="BO53" s="108">
        <v>74.77</v>
      </c>
      <c r="BP53" s="108">
        <v>82.694999999999993</v>
      </c>
      <c r="BQ53" s="108">
        <v>71.881</v>
      </c>
      <c r="BR53" s="108">
        <v>86.634</v>
      </c>
      <c r="BS53" s="108">
        <v>74.064999999999998</v>
      </c>
      <c r="BT53" s="108">
        <v>133.083</v>
      </c>
      <c r="BV53" s="108">
        <f t="shared" si="2"/>
        <v>913.54205999999999</v>
      </c>
      <c r="BW53" s="108">
        <v>83.497159999999994</v>
      </c>
      <c r="BX53" s="108">
        <v>84.18307999999999</v>
      </c>
      <c r="BY53" s="108">
        <v>76.179500000000004</v>
      </c>
      <c r="BZ53" s="108">
        <v>82.41931000000001</v>
      </c>
      <c r="CA53" s="108">
        <v>67.75958</v>
      </c>
      <c r="CB53" s="108">
        <v>70.518360000000015</v>
      </c>
      <c r="CC53" s="108">
        <v>77.66707000000001</v>
      </c>
      <c r="CD53" s="108">
        <v>68.803660000000008</v>
      </c>
      <c r="CE53" s="108">
        <v>72.852730000000008</v>
      </c>
      <c r="CF53" s="108">
        <v>71.588800000000006</v>
      </c>
      <c r="CG53" s="108">
        <v>70.810990000000004</v>
      </c>
      <c r="CH53" s="108">
        <v>87.26182</v>
      </c>
      <c r="CI53" s="165"/>
      <c r="CJ53" s="108">
        <f t="shared" si="4"/>
        <v>922.58737000000008</v>
      </c>
      <c r="CK53" s="108">
        <v>70.789020000000008</v>
      </c>
      <c r="CL53" s="108">
        <v>77.209040000000002</v>
      </c>
      <c r="CM53" s="108">
        <v>66.867009999999993</v>
      </c>
      <c r="CN53" s="108">
        <v>74.76288000000001</v>
      </c>
      <c r="CO53" s="108">
        <v>67.121349999999993</v>
      </c>
      <c r="CP53" s="108">
        <v>72.751550000000009</v>
      </c>
      <c r="CQ53" s="108">
        <v>73.022900000000007</v>
      </c>
      <c r="CR53" s="108">
        <v>68.951440000000005</v>
      </c>
      <c r="CS53" s="108">
        <v>68.769199999999998</v>
      </c>
      <c r="CT53" s="108">
        <v>66.436229999999995</v>
      </c>
      <c r="CU53" s="108">
        <v>63.149660000000004</v>
      </c>
      <c r="CV53" s="108">
        <v>152.75709000000003</v>
      </c>
      <c r="CX53" s="108">
        <f t="shared" si="6"/>
        <v>946.35722999999996</v>
      </c>
      <c r="CY53" s="108">
        <v>67.820100000000011</v>
      </c>
      <c r="CZ53" s="108">
        <v>67.077559999999991</v>
      </c>
      <c r="DA53" s="108">
        <v>67.777640000000005</v>
      </c>
      <c r="DB53" s="108">
        <v>81.433590000000009</v>
      </c>
      <c r="DC53" s="108">
        <v>62.679050000000004</v>
      </c>
      <c r="DD53" s="108">
        <v>92.494199999999992</v>
      </c>
      <c r="DE53" s="108">
        <v>77.286260000000013</v>
      </c>
      <c r="DF53" s="108">
        <v>75.971640000000008</v>
      </c>
      <c r="DG53" s="108">
        <v>73.294530000000009</v>
      </c>
      <c r="DH53" s="108">
        <v>74.00188</v>
      </c>
      <c r="DI53" s="108">
        <v>69.787520000000001</v>
      </c>
      <c r="DJ53" s="108">
        <v>136.73326</v>
      </c>
      <c r="DL53" s="108">
        <f t="shared" si="8"/>
        <v>892.45283000000006</v>
      </c>
      <c r="DM53" s="58">
        <v>70.950500000000005</v>
      </c>
      <c r="DN53" s="58">
        <v>73.278800000000004</v>
      </c>
      <c r="DO53" s="58">
        <v>68.897999999999996</v>
      </c>
      <c r="DP53" s="58">
        <v>85.045149999999992</v>
      </c>
      <c r="DQ53" s="58">
        <v>74.381749999999997</v>
      </c>
      <c r="DR53" s="58">
        <v>70.765980000000013</v>
      </c>
      <c r="DS53" s="58">
        <v>74.493570000000005</v>
      </c>
      <c r="DT53" s="58">
        <v>80.25336999999999</v>
      </c>
      <c r="DU53" s="58">
        <v>68.272850000000005</v>
      </c>
      <c r="DV53" s="58">
        <v>68.414670000000001</v>
      </c>
      <c r="DW53" s="58">
        <v>88.461040000000011</v>
      </c>
      <c r="DX53" s="58">
        <v>69.23715</v>
      </c>
      <c r="DY53" s="195"/>
      <c r="EA53" s="108">
        <f t="shared" si="10"/>
        <v>1118.0836099999999</v>
      </c>
      <c r="EB53" s="58">
        <v>77.576560000000001</v>
      </c>
      <c r="EC53" s="58">
        <v>94.591549999999998</v>
      </c>
      <c r="ED53" s="58">
        <v>94.591549999999998</v>
      </c>
      <c r="EE53" s="58">
        <v>94.591549999999998</v>
      </c>
      <c r="EF53" s="58">
        <v>94.591549999999998</v>
      </c>
      <c r="EG53" s="58">
        <v>94.591549999999998</v>
      </c>
      <c r="EH53" s="58">
        <v>94.591549999999998</v>
      </c>
      <c r="EI53" s="58">
        <v>94.591549999999998</v>
      </c>
      <c r="EJ53" s="58">
        <v>94.591549999999998</v>
      </c>
      <c r="EK53" s="58">
        <v>94.591549999999998</v>
      </c>
      <c r="EL53" s="58">
        <v>94.591549999999998</v>
      </c>
      <c r="EM53" s="58">
        <v>94.591549999999998</v>
      </c>
      <c r="EN53" s="195"/>
    </row>
    <row r="54" spans="2:144" hidden="1" outlineLevel="2" x14ac:dyDescent="0.35">
      <c r="B54" s="29" t="s">
        <v>178</v>
      </c>
      <c r="C54" s="30"/>
      <c r="D54" s="31">
        <v>13429.237999999999</v>
      </c>
      <c r="E54" s="31">
        <v>1246.373</v>
      </c>
      <c r="F54" s="31">
        <v>768.19600000000003</v>
      </c>
      <c r="G54" s="31">
        <v>1202.328</v>
      </c>
      <c r="H54" s="31">
        <v>1053.7629999999999</v>
      </c>
      <c r="I54" s="31">
        <v>1182.1980000000001</v>
      </c>
      <c r="J54" s="31">
        <v>1719.164</v>
      </c>
      <c r="K54" s="31">
        <v>581.86199999999997</v>
      </c>
      <c r="L54" s="31">
        <v>1580.7940000000001</v>
      </c>
      <c r="M54" s="31">
        <v>1248.4010000000001</v>
      </c>
      <c r="N54" s="31">
        <v>2270.348</v>
      </c>
      <c r="O54" s="31">
        <v>544.072</v>
      </c>
      <c r="P54" s="31">
        <v>31.739000000000001</v>
      </c>
      <c r="R54" s="31">
        <v>20854.559000000001</v>
      </c>
      <c r="S54" s="31">
        <v>2493.5619999999999</v>
      </c>
      <c r="T54" s="31">
        <v>727.01499999999999</v>
      </c>
      <c r="U54" s="31">
        <v>1212.539</v>
      </c>
      <c r="V54" s="31">
        <v>1319.463</v>
      </c>
      <c r="W54" s="31">
        <v>594.48500000000001</v>
      </c>
      <c r="X54" s="31">
        <v>2361.3119999999999</v>
      </c>
      <c r="Y54" s="31">
        <v>2210.7260000000001</v>
      </c>
      <c r="Z54" s="31">
        <v>2652.3090000000002</v>
      </c>
      <c r="AA54" s="31">
        <v>471.23599999999999</v>
      </c>
      <c r="AB54" s="31">
        <v>1937.4559999999999</v>
      </c>
      <c r="AC54" s="31">
        <v>2044.951</v>
      </c>
      <c r="AD54" s="31">
        <v>2829.5050000000001</v>
      </c>
      <c r="AF54" s="31">
        <v>18543.579999999998</v>
      </c>
      <c r="AG54" s="31">
        <v>722.91600000000005</v>
      </c>
      <c r="AH54" s="31">
        <v>1704.1030000000001</v>
      </c>
      <c r="AI54" s="31">
        <v>2698.0680000000002</v>
      </c>
      <c r="AJ54" s="31">
        <v>751.33299999999997</v>
      </c>
      <c r="AK54" s="31">
        <v>2089.306</v>
      </c>
      <c r="AL54" s="31">
        <v>2452.1309999999999</v>
      </c>
      <c r="AM54" s="31">
        <v>471.03800000000001</v>
      </c>
      <c r="AN54" s="31">
        <v>1127.633</v>
      </c>
      <c r="AO54" s="31">
        <v>2225.5949999999998</v>
      </c>
      <c r="AP54" s="31">
        <v>3619.431</v>
      </c>
      <c r="AQ54" s="31">
        <v>598.59900000000005</v>
      </c>
      <c r="AR54" s="31">
        <v>83.427000000000007</v>
      </c>
      <c r="AT54" s="31">
        <v>26622.89</v>
      </c>
      <c r="AU54" s="31">
        <v>2843.81</v>
      </c>
      <c r="AV54" s="31">
        <v>3254.8989999999999</v>
      </c>
      <c r="AW54" s="31">
        <v>1450.058</v>
      </c>
      <c r="AX54" s="31">
        <v>2130.1779999999999</v>
      </c>
      <c r="AY54" s="31">
        <v>1913.749</v>
      </c>
      <c r="AZ54" s="31">
        <v>2029.2619999999999</v>
      </c>
      <c r="BA54" s="31">
        <v>2088.085</v>
      </c>
      <c r="BB54" s="31">
        <v>2088.085</v>
      </c>
      <c r="BC54" s="31">
        <v>2088.085</v>
      </c>
      <c r="BD54" s="31">
        <v>2093.951</v>
      </c>
      <c r="BE54" s="31">
        <v>2093.951</v>
      </c>
      <c r="BF54" s="31">
        <v>2095.88</v>
      </c>
      <c r="BH54" s="31">
        <f t="shared" si="0"/>
        <v>20224.167999999998</v>
      </c>
      <c r="BI54" s="108">
        <v>2023.258</v>
      </c>
      <c r="BJ54" s="108">
        <v>1671.2919999999999</v>
      </c>
      <c r="BK54" s="108">
        <v>1181.961</v>
      </c>
      <c r="BL54" s="108">
        <v>1456.92</v>
      </c>
      <c r="BM54" s="108">
        <v>1609.2670000000001</v>
      </c>
      <c r="BN54" s="108">
        <v>1626.8789999999999</v>
      </c>
      <c r="BO54" s="108">
        <v>1685.702</v>
      </c>
      <c r="BP54" s="108">
        <v>1333.836</v>
      </c>
      <c r="BQ54" s="108">
        <v>1705.643</v>
      </c>
      <c r="BR54" s="108">
        <v>1693.692</v>
      </c>
      <c r="BS54" s="108">
        <v>2020.652</v>
      </c>
      <c r="BT54" s="108">
        <v>2215.0659999999998</v>
      </c>
      <c r="BV54" s="108">
        <f t="shared" si="2"/>
        <v>22483.607400000001</v>
      </c>
      <c r="BW54" s="108">
        <v>1650.8725599999998</v>
      </c>
      <c r="BX54" s="108">
        <v>1827.2198699999999</v>
      </c>
      <c r="BY54" s="108">
        <v>2299.0448200000001</v>
      </c>
      <c r="BZ54" s="108">
        <v>1338.2121999999999</v>
      </c>
      <c r="CA54" s="108">
        <v>1981.3102799999999</v>
      </c>
      <c r="CB54" s="108">
        <v>2282.3177700000001</v>
      </c>
      <c r="CC54" s="108">
        <v>1732.94928</v>
      </c>
      <c r="CD54" s="108">
        <v>1351.4740199999999</v>
      </c>
      <c r="CE54" s="108">
        <v>1739.49523</v>
      </c>
      <c r="CF54" s="108">
        <v>1469.53487</v>
      </c>
      <c r="CG54" s="108">
        <v>2791.0245800000002</v>
      </c>
      <c r="CH54" s="108">
        <v>2020.1519200000002</v>
      </c>
      <c r="CI54" s="165"/>
      <c r="CJ54" s="108">
        <f t="shared" si="4"/>
        <v>23680.599270000002</v>
      </c>
      <c r="CK54" s="108">
        <v>1706.45588</v>
      </c>
      <c r="CL54" s="108">
        <v>2295.5643700000001</v>
      </c>
      <c r="CM54" s="108">
        <v>1377.7764900000002</v>
      </c>
      <c r="CN54" s="108">
        <v>2661.9816000000001</v>
      </c>
      <c r="CO54" s="108">
        <v>1433.0496699999999</v>
      </c>
      <c r="CP54" s="108">
        <v>2154.8674899999996</v>
      </c>
      <c r="CQ54" s="108">
        <v>1855.5328300000001</v>
      </c>
      <c r="CR54" s="108">
        <v>2205.43703</v>
      </c>
      <c r="CS54" s="108">
        <v>2408.3111899999999</v>
      </c>
      <c r="CT54" s="108">
        <v>1637.5246</v>
      </c>
      <c r="CU54" s="108">
        <v>2235.0888100000006</v>
      </c>
      <c r="CV54" s="108">
        <v>1709.0093100000001</v>
      </c>
      <c r="CX54" s="108">
        <f t="shared" si="6"/>
        <v>26459.248559999996</v>
      </c>
      <c r="CY54" s="108">
        <v>1028.3639900000003</v>
      </c>
      <c r="CZ54" s="108">
        <v>3176.9220100000002</v>
      </c>
      <c r="DA54" s="108">
        <v>2064.4984200000004</v>
      </c>
      <c r="DB54" s="108">
        <v>1843.0733600000001</v>
      </c>
      <c r="DC54" s="108">
        <v>1850.3514</v>
      </c>
      <c r="DD54" s="108">
        <v>1949.9194999999997</v>
      </c>
      <c r="DE54" s="108">
        <v>2292.2567800000002</v>
      </c>
      <c r="DF54" s="108">
        <v>2565.5261300000002</v>
      </c>
      <c r="DG54" s="108">
        <v>2812.6822399999996</v>
      </c>
      <c r="DH54" s="108">
        <v>2510.7048200000008</v>
      </c>
      <c r="DI54" s="108">
        <v>2705.4674599999998</v>
      </c>
      <c r="DJ54" s="108">
        <v>1659.4824500000002</v>
      </c>
      <c r="DL54" s="108">
        <f t="shared" si="8"/>
        <v>27810.17383</v>
      </c>
      <c r="DM54" s="58">
        <v>3381.6948399999997</v>
      </c>
      <c r="DN54" s="58">
        <v>2595.5611399999998</v>
      </c>
      <c r="DO54" s="58">
        <v>3253.0751799999998</v>
      </c>
      <c r="DP54" s="58">
        <v>2178.3837100000001</v>
      </c>
      <c r="DQ54" s="58">
        <v>2243.4098899999999</v>
      </c>
      <c r="DR54" s="58">
        <v>2004.6378300000001</v>
      </c>
      <c r="DS54" s="58">
        <v>2153.3301800000004</v>
      </c>
      <c r="DT54" s="58">
        <v>1989.5883800000001</v>
      </c>
      <c r="DU54" s="58">
        <v>2111.2844100000002</v>
      </c>
      <c r="DV54" s="58">
        <v>2008.7563300000002</v>
      </c>
      <c r="DW54" s="58">
        <v>1967.2906699999999</v>
      </c>
      <c r="DX54" s="58">
        <v>1923.1612700000001</v>
      </c>
      <c r="DY54" s="195" t="s">
        <v>427</v>
      </c>
      <c r="EA54" s="108">
        <f t="shared" si="10"/>
        <v>27911.177090399997</v>
      </c>
      <c r="EB54" s="58">
        <v>1943.7830800000002</v>
      </c>
      <c r="EC54" s="58">
        <v>2046.9594700000002</v>
      </c>
      <c r="ED54" s="58">
        <v>2215.9033699999995</v>
      </c>
      <c r="EE54" s="58">
        <v>3303.7972055999999</v>
      </c>
      <c r="EF54" s="58">
        <v>2221.5179955999997</v>
      </c>
      <c r="EG54" s="58">
        <v>2221.5179955999997</v>
      </c>
      <c r="EH54" s="58">
        <v>2221.5179955999997</v>
      </c>
      <c r="EI54" s="58">
        <v>2221.5179955999997</v>
      </c>
      <c r="EJ54" s="58">
        <v>2221.5179955999997</v>
      </c>
      <c r="EK54" s="58">
        <v>2221.5179955999997</v>
      </c>
      <c r="EL54" s="58">
        <v>2535.8129956000002</v>
      </c>
      <c r="EM54" s="58">
        <v>2535.8129956000002</v>
      </c>
      <c r="EN54" s="195" t="s">
        <v>500</v>
      </c>
    </row>
    <row r="55" spans="2:144" hidden="1" outlineLevel="2" x14ac:dyDescent="0.35">
      <c r="B55" s="29" t="s">
        <v>179</v>
      </c>
      <c r="C55" s="30"/>
      <c r="D55" s="31">
        <v>806.3309999999999</v>
      </c>
      <c r="E55" s="31">
        <v>0</v>
      </c>
      <c r="F55" s="31">
        <v>0</v>
      </c>
      <c r="G55" s="31">
        <v>293.32900000000001</v>
      </c>
      <c r="H55" s="31">
        <v>77.338999999999999</v>
      </c>
      <c r="I55" s="31">
        <v>77.450999999999993</v>
      </c>
      <c r="J55" s="31">
        <v>0</v>
      </c>
      <c r="K55" s="31">
        <v>0</v>
      </c>
      <c r="L55" s="31">
        <v>119.473</v>
      </c>
      <c r="M55" s="31">
        <v>38.526000000000003</v>
      </c>
      <c r="N55" s="31">
        <v>0</v>
      </c>
      <c r="O55" s="31">
        <v>0</v>
      </c>
      <c r="P55" s="31">
        <v>200.21299999999999</v>
      </c>
      <c r="R55" s="31">
        <v>432.97199999999998</v>
      </c>
      <c r="S55" s="31">
        <v>0</v>
      </c>
      <c r="T55" s="31">
        <v>40.304000000000002</v>
      </c>
      <c r="U55" s="31">
        <v>40.252000000000002</v>
      </c>
      <c r="V55" s="31">
        <v>43.69</v>
      </c>
      <c r="W55" s="31">
        <v>43.747999999999998</v>
      </c>
      <c r="X55" s="31">
        <v>45.908999999999999</v>
      </c>
      <c r="Y55" s="31">
        <v>0</v>
      </c>
      <c r="Z55" s="31">
        <v>0</v>
      </c>
      <c r="AA55" s="31">
        <v>0</v>
      </c>
      <c r="AB55" s="31">
        <v>175.203</v>
      </c>
      <c r="AC55" s="31">
        <v>43.866</v>
      </c>
      <c r="AD55" s="31">
        <v>0</v>
      </c>
      <c r="AF55" s="31">
        <v>709.64399999999989</v>
      </c>
      <c r="AG55" s="31">
        <v>0</v>
      </c>
      <c r="AH55" s="31">
        <v>151.321</v>
      </c>
      <c r="AI55" s="31">
        <v>101.163</v>
      </c>
      <c r="AJ55" s="31">
        <v>0</v>
      </c>
      <c r="AK55" s="31">
        <v>51.948</v>
      </c>
      <c r="AL55" s="31">
        <v>51.734000000000002</v>
      </c>
      <c r="AM55" s="31">
        <v>51.817999999999998</v>
      </c>
      <c r="AN55" s="31">
        <v>51.899000000000001</v>
      </c>
      <c r="AO55" s="31">
        <v>51.024999999999999</v>
      </c>
      <c r="AP55" s="31">
        <v>101.187</v>
      </c>
      <c r="AQ55" s="31">
        <v>0</v>
      </c>
      <c r="AR55" s="31">
        <v>97.549000000000007</v>
      </c>
      <c r="AT55" s="31">
        <v>487.83800000000002</v>
      </c>
      <c r="AU55" s="31">
        <v>0</v>
      </c>
      <c r="AV55" s="31">
        <v>0</v>
      </c>
      <c r="AW55" s="31">
        <v>0</v>
      </c>
      <c r="AX55" s="31">
        <v>97.075999999999993</v>
      </c>
      <c r="AY55" s="31">
        <v>0</v>
      </c>
      <c r="AZ55" s="31">
        <v>0</v>
      </c>
      <c r="BA55" s="31">
        <v>201.90299999999999</v>
      </c>
      <c r="BB55" s="31">
        <v>50.475999999999999</v>
      </c>
      <c r="BC55" s="31">
        <v>50.475999999999999</v>
      </c>
      <c r="BD55" s="31">
        <v>50.475999999999999</v>
      </c>
      <c r="BE55" s="31">
        <v>50.475999999999999</v>
      </c>
      <c r="BF55" s="31">
        <v>50.475999999999999</v>
      </c>
      <c r="BH55" s="31">
        <f t="shared" si="0"/>
        <v>591.65100000000007</v>
      </c>
      <c r="BI55" s="108">
        <v>49.313000000000002</v>
      </c>
      <c r="BJ55" s="108">
        <v>49.13</v>
      </c>
      <c r="BK55" s="108">
        <v>49.302999999999997</v>
      </c>
      <c r="BL55" s="108">
        <v>48.87</v>
      </c>
      <c r="BM55" s="108">
        <v>98.046999999999997</v>
      </c>
      <c r="BN55" s="108">
        <v>50.171999999999997</v>
      </c>
      <c r="BO55" s="108">
        <v>50.866</v>
      </c>
      <c r="BP55" s="108">
        <v>50.835999999999999</v>
      </c>
      <c r="BQ55" s="108">
        <v>51.3</v>
      </c>
      <c r="BR55" s="108">
        <v>51.253</v>
      </c>
      <c r="BS55" s="108" t="s">
        <v>289</v>
      </c>
      <c r="BT55" s="108">
        <v>42.561</v>
      </c>
      <c r="BV55" s="108">
        <f t="shared" si="2"/>
        <v>586.38441999999998</v>
      </c>
      <c r="BW55" s="108">
        <v>42.667839999999998</v>
      </c>
      <c r="BX55" s="108">
        <v>42.863750000000003</v>
      </c>
      <c r="BY55" s="108">
        <v>87.114549999999994</v>
      </c>
      <c r="BZ55" s="108">
        <v>43.105580000000003</v>
      </c>
      <c r="CA55" s="108">
        <v>0</v>
      </c>
      <c r="CB55" s="108">
        <v>76.965790000000013</v>
      </c>
      <c r="CC55" s="108">
        <v>91.269770000000008</v>
      </c>
      <c r="CD55" s="108">
        <v>40.408730000000006</v>
      </c>
      <c r="CE55" s="108">
        <v>0</v>
      </c>
      <c r="CF55" s="108">
        <v>81.046899999999994</v>
      </c>
      <c r="CG55" s="108">
        <v>0</v>
      </c>
      <c r="CH55" s="108">
        <v>80.941509999999994</v>
      </c>
      <c r="CI55" s="165"/>
      <c r="CJ55" s="108">
        <f t="shared" si="4"/>
        <v>494.89732000000004</v>
      </c>
      <c r="CK55" s="108">
        <v>0</v>
      </c>
      <c r="CL55" s="108">
        <v>41.662579999999998</v>
      </c>
      <c r="CM55" s="108">
        <v>83.618809999999996</v>
      </c>
      <c r="CN55" s="108">
        <v>40.872230000000002</v>
      </c>
      <c r="CO55" s="108">
        <v>41.3202</v>
      </c>
      <c r="CP55" s="108">
        <v>41.185559999999995</v>
      </c>
      <c r="CQ55" s="108">
        <v>41.210749999999997</v>
      </c>
      <c r="CR55" s="108">
        <v>41.031829999999999</v>
      </c>
      <c r="CS55" s="108">
        <v>41.150910000000003</v>
      </c>
      <c r="CT55" s="108">
        <v>0</v>
      </c>
      <c r="CU55" s="108">
        <v>81.92895</v>
      </c>
      <c r="CV55" s="108">
        <v>40.915500000000002</v>
      </c>
      <c r="CX55" s="108">
        <f t="shared" si="6"/>
        <v>524.49338999999998</v>
      </c>
      <c r="CY55" s="108">
        <v>42.81503</v>
      </c>
      <c r="CZ55" s="108">
        <v>0</v>
      </c>
      <c r="DA55" s="108">
        <v>42.98809</v>
      </c>
      <c r="DB55" s="108">
        <v>43.131800000000005</v>
      </c>
      <c r="DC55" s="108">
        <v>86.693389999999994</v>
      </c>
      <c r="DD55" s="108">
        <v>43.428379999999997</v>
      </c>
      <c r="DE55" s="108">
        <v>0</v>
      </c>
      <c r="DF55" s="108">
        <v>95.683880000000002</v>
      </c>
      <c r="DG55" s="108">
        <v>0</v>
      </c>
      <c r="DH55" s="108">
        <v>47.684559999999998</v>
      </c>
      <c r="DI55" s="108">
        <v>122.06826000000001</v>
      </c>
      <c r="DJ55" s="108">
        <v>0</v>
      </c>
      <c r="DL55" s="108">
        <f t="shared" si="8"/>
        <v>931.55155000000002</v>
      </c>
      <c r="DM55" s="58">
        <v>149.44415000000001</v>
      </c>
      <c r="DN55" s="58">
        <v>75.445359999999994</v>
      </c>
      <c r="DO55" s="58">
        <v>75.22072</v>
      </c>
      <c r="DP55" s="58">
        <v>0</v>
      </c>
      <c r="DQ55" s="58">
        <v>155.38839000000002</v>
      </c>
      <c r="DR55" s="58">
        <v>79.369439999999997</v>
      </c>
      <c r="DS55" s="58">
        <v>79.608789999999999</v>
      </c>
      <c r="DT55" s="58">
        <v>0</v>
      </c>
      <c r="DU55" s="58">
        <v>77.949619999999996</v>
      </c>
      <c r="DV55" s="58">
        <v>159.5284</v>
      </c>
      <c r="DW55" s="58">
        <v>79.596679999999992</v>
      </c>
      <c r="DX55" s="58">
        <v>0</v>
      </c>
      <c r="DY55" s="195"/>
      <c r="EA55" s="108">
        <f t="shared" si="10"/>
        <v>1079.6144673216002</v>
      </c>
      <c r="EB55" s="58">
        <v>159.12038000000001</v>
      </c>
      <c r="EC55" s="58">
        <v>80.946986559999999</v>
      </c>
      <c r="ED55" s="58">
        <v>81.041986559999998</v>
      </c>
      <c r="EE55" s="58">
        <v>81.041986559999998</v>
      </c>
      <c r="EF55" s="58">
        <v>84.682890955199994</v>
      </c>
      <c r="EG55" s="58">
        <v>84.682890955199994</v>
      </c>
      <c r="EH55" s="58">
        <v>84.682890955199994</v>
      </c>
      <c r="EI55" s="58">
        <v>84.682890955199994</v>
      </c>
      <c r="EJ55" s="58">
        <v>84.682890955199994</v>
      </c>
      <c r="EK55" s="58">
        <v>84.682890955199994</v>
      </c>
      <c r="EL55" s="58">
        <v>84.682890955199994</v>
      </c>
      <c r="EM55" s="58">
        <v>84.682890955199994</v>
      </c>
      <c r="EN55" s="195"/>
    </row>
    <row r="56" spans="2:144" hidden="1" outlineLevel="2" x14ac:dyDescent="0.35">
      <c r="B56" s="29" t="s">
        <v>180</v>
      </c>
      <c r="C56" s="30"/>
      <c r="D56" s="31">
        <v>7000.8429999999998</v>
      </c>
      <c r="E56" s="31">
        <v>548.33399999999995</v>
      </c>
      <c r="F56" s="31">
        <v>567.80600000000004</v>
      </c>
      <c r="G56" s="31">
        <v>597.86599999999999</v>
      </c>
      <c r="H56" s="31">
        <v>577.83600000000001</v>
      </c>
      <c r="I56" s="31">
        <v>579.53399999999999</v>
      </c>
      <c r="J56" s="31">
        <v>572.34500000000003</v>
      </c>
      <c r="K56" s="31">
        <v>571.62900000000002</v>
      </c>
      <c r="L56" s="31">
        <v>577.29999999999995</v>
      </c>
      <c r="M56" s="31">
        <v>586.39800000000002</v>
      </c>
      <c r="N56" s="31">
        <v>598.58600000000001</v>
      </c>
      <c r="O56" s="31">
        <v>632.92700000000002</v>
      </c>
      <c r="P56" s="31">
        <v>590.28200000000004</v>
      </c>
      <c r="R56" s="31">
        <v>7213.9030000000012</v>
      </c>
      <c r="S56" s="31">
        <v>589.54200000000003</v>
      </c>
      <c r="T56" s="31">
        <v>606.14700000000005</v>
      </c>
      <c r="U56" s="31">
        <v>606.09699999999998</v>
      </c>
      <c r="V56" s="31">
        <v>614.90200000000004</v>
      </c>
      <c r="W56" s="31">
        <v>615.93499999999995</v>
      </c>
      <c r="X56" s="31">
        <v>602.11500000000001</v>
      </c>
      <c r="Y56" s="31">
        <v>602.56799999999998</v>
      </c>
      <c r="Z56" s="31">
        <v>600.92899999999997</v>
      </c>
      <c r="AA56" s="31">
        <v>600.45600000000002</v>
      </c>
      <c r="AB56" s="31">
        <v>590.13300000000004</v>
      </c>
      <c r="AC56" s="31">
        <v>589.52800000000002</v>
      </c>
      <c r="AD56" s="31">
        <v>595.55100000000004</v>
      </c>
      <c r="AF56" s="31">
        <v>7342.4149999999991</v>
      </c>
      <c r="AG56" s="31">
        <v>592.83799999999997</v>
      </c>
      <c r="AH56" s="31">
        <v>573.55600000000004</v>
      </c>
      <c r="AI56" s="31">
        <v>604.16899999999998</v>
      </c>
      <c r="AJ56" s="31">
        <v>628.65099999999995</v>
      </c>
      <c r="AK56" s="31">
        <v>659.30799999999999</v>
      </c>
      <c r="AL56" s="31">
        <v>550.41499999999996</v>
      </c>
      <c r="AM56" s="31">
        <v>554.84699999999998</v>
      </c>
      <c r="AN56" s="31">
        <v>549.21299999999997</v>
      </c>
      <c r="AO56" s="31">
        <v>733.01199999999994</v>
      </c>
      <c r="AP56" s="31">
        <v>727.07799999999997</v>
      </c>
      <c r="AQ56" s="31">
        <v>606.59199999999998</v>
      </c>
      <c r="AR56" s="31">
        <v>562.73599999999999</v>
      </c>
      <c r="AT56" s="31">
        <v>5872.6880000000001</v>
      </c>
      <c r="AU56" s="31">
        <v>493.50400000000002</v>
      </c>
      <c r="AV56" s="31">
        <v>579.16200000000003</v>
      </c>
      <c r="AW56" s="31">
        <v>539.14800000000002</v>
      </c>
      <c r="AX56" s="31">
        <v>479.87200000000001</v>
      </c>
      <c r="AY56" s="31">
        <v>494.39499999999998</v>
      </c>
      <c r="AZ56" s="31">
        <v>471.16300000000001</v>
      </c>
      <c r="BA56" s="31">
        <v>487</v>
      </c>
      <c r="BB56" s="31">
        <v>512.5</v>
      </c>
      <c r="BC56" s="31">
        <v>512.5</v>
      </c>
      <c r="BD56" s="31">
        <v>512.5</v>
      </c>
      <c r="BE56" s="31">
        <v>512.5</v>
      </c>
      <c r="BF56" s="31">
        <v>512.5</v>
      </c>
      <c r="BH56" s="31">
        <f t="shared" si="0"/>
        <v>5694.0150000000003</v>
      </c>
      <c r="BI56" s="108">
        <v>460.69600000000003</v>
      </c>
      <c r="BJ56" s="108">
        <v>462.31099999999998</v>
      </c>
      <c r="BK56" s="108">
        <v>475.69299999999998</v>
      </c>
      <c r="BL56" s="108">
        <v>471.93900000000002</v>
      </c>
      <c r="BM56" s="108">
        <v>472.928</v>
      </c>
      <c r="BN56" s="108">
        <v>472.23200000000003</v>
      </c>
      <c r="BO56" s="108">
        <v>471.10399999999998</v>
      </c>
      <c r="BP56" s="108">
        <v>473.55599999999998</v>
      </c>
      <c r="BQ56" s="108">
        <v>474.57</v>
      </c>
      <c r="BR56" s="108">
        <v>486.19299999999998</v>
      </c>
      <c r="BS56" s="108">
        <v>488.67599999999999</v>
      </c>
      <c r="BT56" s="108">
        <v>484.11700000000002</v>
      </c>
      <c r="BV56" s="108">
        <f t="shared" si="2"/>
        <v>5560.4844899999998</v>
      </c>
      <c r="BW56" s="108">
        <v>491.64164999999997</v>
      </c>
      <c r="BX56" s="108">
        <v>477.10536999999999</v>
      </c>
      <c r="BY56" s="108">
        <v>479.33771999999999</v>
      </c>
      <c r="BZ56" s="108">
        <v>485.74720000000002</v>
      </c>
      <c r="CA56" s="108">
        <v>476.33166999999997</v>
      </c>
      <c r="CB56" s="108">
        <v>460.51345000000003</v>
      </c>
      <c r="CC56" s="108">
        <v>489.46678000000003</v>
      </c>
      <c r="CD56" s="108">
        <v>455.60527000000002</v>
      </c>
      <c r="CE56" s="108">
        <v>456.95802999999995</v>
      </c>
      <c r="CF56" s="108">
        <v>454.70465000000002</v>
      </c>
      <c r="CG56" s="108">
        <v>418.61921999999998</v>
      </c>
      <c r="CH56" s="108">
        <v>414.45347999999996</v>
      </c>
      <c r="CI56" s="165"/>
      <c r="CJ56" s="108">
        <f t="shared" si="4"/>
        <v>4968.8841600000005</v>
      </c>
      <c r="CK56" s="108">
        <v>400.91977000000003</v>
      </c>
      <c r="CL56" s="108">
        <v>402.80466999999999</v>
      </c>
      <c r="CM56" s="108">
        <v>411.36814000000004</v>
      </c>
      <c r="CN56" s="108">
        <v>414.83365999999995</v>
      </c>
      <c r="CO56" s="108">
        <v>416.11236000000002</v>
      </c>
      <c r="CP56" s="108">
        <v>410.41500000000002</v>
      </c>
      <c r="CQ56" s="108">
        <v>410.17773999999997</v>
      </c>
      <c r="CR56" s="108">
        <v>408.53645</v>
      </c>
      <c r="CS56" s="108">
        <v>408.17485999999991</v>
      </c>
      <c r="CT56" s="108">
        <v>417.43458000000004</v>
      </c>
      <c r="CU56" s="108">
        <v>439.27871999999996</v>
      </c>
      <c r="CV56" s="108">
        <v>428.82821000000001</v>
      </c>
      <c r="CX56" s="108">
        <f t="shared" si="6"/>
        <v>5040.0523600000006</v>
      </c>
      <c r="CY56" s="108">
        <v>433.44887999999997</v>
      </c>
      <c r="CZ56" s="108">
        <v>422.47345000000001</v>
      </c>
      <c r="DA56" s="108">
        <v>420.71290999999997</v>
      </c>
      <c r="DB56" s="108">
        <v>413.25978999999995</v>
      </c>
      <c r="DC56" s="108">
        <v>411.82865999999996</v>
      </c>
      <c r="DD56" s="108">
        <v>399.75281000000001</v>
      </c>
      <c r="DE56" s="108">
        <v>428.14168000000001</v>
      </c>
      <c r="DF56" s="108">
        <v>419.07750000000004</v>
      </c>
      <c r="DG56" s="108">
        <v>409.45810000000006</v>
      </c>
      <c r="DH56" s="108">
        <v>422.82208999999995</v>
      </c>
      <c r="DI56" s="108">
        <v>428.04761999999999</v>
      </c>
      <c r="DJ56" s="108">
        <v>431.02886999999998</v>
      </c>
      <c r="DL56" s="108">
        <f t="shared" si="8"/>
        <v>5309.6722199999995</v>
      </c>
      <c r="DM56" s="58">
        <v>426.34089</v>
      </c>
      <c r="DN56" s="58">
        <v>422.78757999999993</v>
      </c>
      <c r="DO56" s="58">
        <v>430.21152000000001</v>
      </c>
      <c r="DP56" s="58">
        <v>428.53924999999998</v>
      </c>
      <c r="DQ56" s="58">
        <v>431.69614000000001</v>
      </c>
      <c r="DR56" s="58">
        <v>442.97649000000001</v>
      </c>
      <c r="DS56" s="58">
        <v>450.31986000000001</v>
      </c>
      <c r="DT56" s="58">
        <v>448.80426999999997</v>
      </c>
      <c r="DU56" s="58">
        <v>445.51820000000004</v>
      </c>
      <c r="DV56" s="58">
        <v>446.41823000000005</v>
      </c>
      <c r="DW56" s="58">
        <v>486.63706999999999</v>
      </c>
      <c r="DX56" s="58">
        <v>449.42271999999997</v>
      </c>
      <c r="DY56" s="195"/>
      <c r="EA56" s="108">
        <f t="shared" si="10"/>
        <v>5647.7047024280009</v>
      </c>
      <c r="EB56" s="58">
        <v>447.18721999999997</v>
      </c>
      <c r="EC56" s="58">
        <v>448.36367999999999</v>
      </c>
      <c r="ED56" s="58">
        <v>475.21538024279994</v>
      </c>
      <c r="EE56" s="58">
        <v>475.21538024279994</v>
      </c>
      <c r="EF56" s="58">
        <v>475.21538024279994</v>
      </c>
      <c r="EG56" s="58">
        <v>475.21538024279994</v>
      </c>
      <c r="EH56" s="58">
        <v>475.21538024279994</v>
      </c>
      <c r="EI56" s="58">
        <v>475.21538024279994</v>
      </c>
      <c r="EJ56" s="58">
        <v>475.21538024279994</v>
      </c>
      <c r="EK56" s="58">
        <v>475.21538024279994</v>
      </c>
      <c r="EL56" s="58">
        <v>475.21538024279994</v>
      </c>
      <c r="EM56" s="58">
        <v>475.21538024279994</v>
      </c>
      <c r="EN56" s="195"/>
    </row>
    <row r="57" spans="2:144" hidden="1" outlineLevel="2" x14ac:dyDescent="0.35">
      <c r="B57" s="29" t="s">
        <v>181</v>
      </c>
      <c r="C57" s="30"/>
      <c r="D57" s="31">
        <v>1115.0669999999998</v>
      </c>
      <c r="E57" s="31">
        <v>352.303</v>
      </c>
      <c r="F57" s="31">
        <v>68.573999999999998</v>
      </c>
      <c r="G57" s="31">
        <v>96.965999999999994</v>
      </c>
      <c r="H57" s="31">
        <v>3.51</v>
      </c>
      <c r="I57" s="31">
        <v>156.96299999999999</v>
      </c>
      <c r="J57" s="31">
        <v>37.673000000000002</v>
      </c>
      <c r="K57" s="31">
        <v>1.014</v>
      </c>
      <c r="L57" s="31">
        <v>176.00200000000001</v>
      </c>
      <c r="M57" s="31">
        <v>134.46299999999999</v>
      </c>
      <c r="N57" s="31">
        <v>12.925000000000001</v>
      </c>
      <c r="O57" s="31">
        <v>0</v>
      </c>
      <c r="P57" s="31">
        <v>74.674000000000007</v>
      </c>
      <c r="R57" s="31">
        <v>462.24600000000004</v>
      </c>
      <c r="S57" s="31">
        <v>2.4380000000000002</v>
      </c>
      <c r="T57" s="31">
        <v>8.3030000000000008</v>
      </c>
      <c r="U57" s="31">
        <v>1.415</v>
      </c>
      <c r="V57" s="31">
        <v>12.651999999999999</v>
      </c>
      <c r="W57" s="31">
        <v>16.905000000000001</v>
      </c>
      <c r="X57" s="31">
        <v>1.2509999999999999</v>
      </c>
      <c r="Y57" s="31">
        <v>12.456</v>
      </c>
      <c r="Z57" s="31">
        <v>181.041</v>
      </c>
      <c r="AA57" s="31">
        <v>87.281000000000006</v>
      </c>
      <c r="AB57" s="31">
        <v>26.254999999999999</v>
      </c>
      <c r="AC57" s="31">
        <v>1.5089999999999999</v>
      </c>
      <c r="AD57" s="31">
        <v>110.74</v>
      </c>
      <c r="AF57" s="31">
        <v>5211.2969999999996</v>
      </c>
      <c r="AG57" s="31">
        <v>1161.1420000000001</v>
      </c>
      <c r="AH57" s="31">
        <v>164.39699999999999</v>
      </c>
      <c r="AI57" s="31">
        <v>319.21699999999998</v>
      </c>
      <c r="AJ57" s="31">
        <v>647.58100000000002</v>
      </c>
      <c r="AK57" s="31">
        <v>299.75400000000002</v>
      </c>
      <c r="AL57" s="31">
        <v>59.375999999999998</v>
      </c>
      <c r="AM57" s="31">
        <v>11.13</v>
      </c>
      <c r="AN57" s="31">
        <v>43.106999999999999</v>
      </c>
      <c r="AO57" s="31">
        <v>563.10500000000002</v>
      </c>
      <c r="AP57" s="31">
        <v>436.99900000000002</v>
      </c>
      <c r="AQ57" s="31">
        <v>650.94899999999996</v>
      </c>
      <c r="AR57" s="31">
        <v>854.54</v>
      </c>
      <c r="AT57" s="31">
        <v>9177.89</v>
      </c>
      <c r="AU57" s="31">
        <v>604.84699999999998</v>
      </c>
      <c r="AV57" s="31">
        <v>757.04100000000005</v>
      </c>
      <c r="AW57" s="31">
        <v>943.49099999999999</v>
      </c>
      <c r="AX57" s="31">
        <v>831.41499999999996</v>
      </c>
      <c r="AY57" s="31">
        <v>883.53200000000004</v>
      </c>
      <c r="AZ57" s="31">
        <v>729.52499999999998</v>
      </c>
      <c r="BA57" s="31">
        <v>885.87599999999998</v>
      </c>
      <c r="BB57" s="31">
        <v>884.00300000000004</v>
      </c>
      <c r="BC57" s="31">
        <v>887.57799999999997</v>
      </c>
      <c r="BD57" s="31">
        <v>887.57799999999997</v>
      </c>
      <c r="BE57" s="31">
        <v>887.57799999999997</v>
      </c>
      <c r="BF57" s="31">
        <v>887.57799999999997</v>
      </c>
      <c r="BH57" s="31">
        <f t="shared" si="0"/>
        <v>8623.2409999999982</v>
      </c>
      <c r="BI57" s="108">
        <v>793.18299999999999</v>
      </c>
      <c r="BJ57" s="108">
        <v>760.24599999999998</v>
      </c>
      <c r="BK57" s="108">
        <v>799.40499999999997</v>
      </c>
      <c r="BL57" s="108">
        <v>767.36400000000003</v>
      </c>
      <c r="BM57" s="108">
        <v>1151.3240000000001</v>
      </c>
      <c r="BN57" s="108">
        <v>780.726</v>
      </c>
      <c r="BO57" s="108">
        <v>785.70899999999995</v>
      </c>
      <c r="BP57" s="108">
        <v>783.255</v>
      </c>
      <c r="BQ57" s="108">
        <v>678.97699999999998</v>
      </c>
      <c r="BR57" s="108">
        <v>495.90100000000001</v>
      </c>
      <c r="BS57" s="108">
        <v>460.00099999999998</v>
      </c>
      <c r="BT57" s="108">
        <v>367.15</v>
      </c>
      <c r="BV57" s="108">
        <f t="shared" si="2"/>
        <v>1253.1185099999998</v>
      </c>
      <c r="BW57" s="108">
        <v>511.68507999999997</v>
      </c>
      <c r="BX57" s="108">
        <v>191.67576</v>
      </c>
      <c r="BY57" s="108">
        <v>166.12018</v>
      </c>
      <c r="BZ57" s="108">
        <v>173.22031000000004</v>
      </c>
      <c r="CA57" s="108">
        <v>9.7382600000000004</v>
      </c>
      <c r="CB57" s="108">
        <v>7.6426000000000007</v>
      </c>
      <c r="CC57" s="108">
        <v>41.574870000000004</v>
      </c>
      <c r="CD57" s="108">
        <v>2.2939499999999997</v>
      </c>
      <c r="CE57" s="108">
        <v>52.695140000000002</v>
      </c>
      <c r="CF57" s="108">
        <v>65.768249999999995</v>
      </c>
      <c r="CG57" s="108">
        <v>0</v>
      </c>
      <c r="CH57" s="108">
        <v>30.70411</v>
      </c>
      <c r="CI57" s="165"/>
      <c r="CJ57" s="108">
        <f t="shared" si="4"/>
        <v>2001.2443699999999</v>
      </c>
      <c r="CK57" s="108">
        <v>360.40247999999997</v>
      </c>
      <c r="CL57" s="108">
        <v>226.33905999999999</v>
      </c>
      <c r="CM57" s="108">
        <v>181.66336000000001</v>
      </c>
      <c r="CN57" s="108">
        <v>266.45355000000001</v>
      </c>
      <c r="CO57" s="108">
        <v>63.75218000000001</v>
      </c>
      <c r="CP57" s="108">
        <v>180.88730999999999</v>
      </c>
      <c r="CQ57" s="108">
        <v>29.932320000000001</v>
      </c>
      <c r="CR57" s="108">
        <v>107.06849000000001</v>
      </c>
      <c r="CS57" s="108">
        <v>144.96899999999999</v>
      </c>
      <c r="CT57" s="108">
        <v>117.67157999999999</v>
      </c>
      <c r="CU57" s="108">
        <v>181.66565</v>
      </c>
      <c r="CV57" s="108">
        <v>140.43939</v>
      </c>
      <c r="CX57" s="108">
        <f t="shared" si="6"/>
        <v>1251.9160300000001</v>
      </c>
      <c r="CY57" s="108">
        <v>69.117489999999989</v>
      </c>
      <c r="CZ57" s="108">
        <v>322.71190999999999</v>
      </c>
      <c r="DA57" s="108">
        <v>106.89710000000001</v>
      </c>
      <c r="DB57" s="108">
        <v>41.629599999999996</v>
      </c>
      <c r="DC57" s="108">
        <v>177.86023</v>
      </c>
      <c r="DD57" s="108">
        <v>36.714570000000002</v>
      </c>
      <c r="DE57" s="108">
        <v>162.18959000000001</v>
      </c>
      <c r="DF57" s="108">
        <v>83.994820000000004</v>
      </c>
      <c r="DG57" s="108">
        <v>48.066839999999999</v>
      </c>
      <c r="DH57" s="108">
        <v>82.074070000000006</v>
      </c>
      <c r="DI57" s="108">
        <v>95.657700000000006</v>
      </c>
      <c r="DJ57" s="108">
        <v>25.002110000000002</v>
      </c>
      <c r="DL57" s="108">
        <f t="shared" si="8"/>
        <v>3247.6699799999997</v>
      </c>
      <c r="DM57" s="58">
        <v>83.146769999999989</v>
      </c>
      <c r="DN57" s="58">
        <v>128.68991</v>
      </c>
      <c r="DO57" s="58">
        <v>83.298739999999995</v>
      </c>
      <c r="DP57" s="58">
        <v>306.68543</v>
      </c>
      <c r="DQ57" s="58">
        <v>67.292339999999996</v>
      </c>
      <c r="DR57" s="58">
        <v>138.07848999999999</v>
      </c>
      <c r="DS57" s="58">
        <v>74.469940000000008</v>
      </c>
      <c r="DT57" s="58">
        <v>76.854210000000009</v>
      </c>
      <c r="DU57" s="58">
        <v>116.2852</v>
      </c>
      <c r="DV57" s="58">
        <v>29.18609</v>
      </c>
      <c r="DW57" s="58">
        <v>2143.6828599999999</v>
      </c>
      <c r="DX57" s="58">
        <v>0</v>
      </c>
      <c r="DY57" s="195" t="s">
        <v>428</v>
      </c>
      <c r="EA57" s="108">
        <f t="shared" si="10"/>
        <v>21896.586920000002</v>
      </c>
      <c r="EB57" s="58">
        <v>80.130800000000008</v>
      </c>
      <c r="EC57" s="58">
        <v>316.87468000000001</v>
      </c>
      <c r="ED57" s="58">
        <v>361.55184000000003</v>
      </c>
      <c r="EE57" s="58">
        <v>600.30465000000004</v>
      </c>
      <c r="EF57" s="58">
        <v>4016.373</v>
      </c>
      <c r="EG57" s="58">
        <v>46.8</v>
      </c>
      <c r="EH57" s="58">
        <v>26</v>
      </c>
      <c r="EI57" s="58">
        <v>26</v>
      </c>
      <c r="EJ57" s="58">
        <v>26</v>
      </c>
      <c r="EK57" s="58">
        <v>52</v>
      </c>
      <c r="EL57" s="58">
        <v>16066.237429999999</v>
      </c>
      <c r="EM57" s="58">
        <v>278.31452000000002</v>
      </c>
      <c r="EN57" s="195" t="s">
        <v>499</v>
      </c>
    </row>
    <row r="58" spans="2:144" hidden="1" outlineLevel="2" x14ac:dyDescent="0.35">
      <c r="B58" s="29" t="s">
        <v>182</v>
      </c>
      <c r="C58" s="30"/>
      <c r="D58" s="31">
        <v>1751.74</v>
      </c>
      <c r="E58" s="31">
        <v>8.0860000000000003</v>
      </c>
      <c r="F58" s="31">
        <v>14.972</v>
      </c>
      <c r="G58" s="31">
        <v>46.585999999999999</v>
      </c>
      <c r="H58" s="31">
        <v>0</v>
      </c>
      <c r="I58" s="31">
        <v>21.972000000000001</v>
      </c>
      <c r="J58" s="31">
        <v>87.100999999999999</v>
      </c>
      <c r="K58" s="31">
        <v>349.57100000000003</v>
      </c>
      <c r="L58" s="31">
        <v>0</v>
      </c>
      <c r="M58" s="31">
        <v>30.556999999999999</v>
      </c>
      <c r="N58" s="31">
        <v>91.962999999999994</v>
      </c>
      <c r="O58" s="31">
        <v>1099.675</v>
      </c>
      <c r="P58" s="31">
        <v>1.2569999999999999</v>
      </c>
      <c r="R58" s="31">
        <v>382.64100000000008</v>
      </c>
      <c r="S58" s="31">
        <v>0.72299999999999998</v>
      </c>
      <c r="T58" s="31">
        <v>30.696999999999999</v>
      </c>
      <c r="U58" s="31">
        <v>17.062000000000001</v>
      </c>
      <c r="V58" s="31">
        <v>18.050999999999998</v>
      </c>
      <c r="W58" s="31">
        <v>16.381</v>
      </c>
      <c r="X58" s="31">
        <v>234.19800000000001</v>
      </c>
      <c r="Y58" s="31">
        <v>15.364000000000001</v>
      </c>
      <c r="Z58" s="31">
        <v>8.4920000000000009</v>
      </c>
      <c r="AA58" s="31">
        <v>0</v>
      </c>
      <c r="AB58" s="31">
        <v>28.66</v>
      </c>
      <c r="AC58" s="31">
        <v>1.853</v>
      </c>
      <c r="AD58" s="31">
        <v>11.16</v>
      </c>
      <c r="AF58" s="31">
        <v>93.846000000000004</v>
      </c>
      <c r="AG58" s="31">
        <v>10.509</v>
      </c>
      <c r="AH58" s="31">
        <v>35.838999999999999</v>
      </c>
      <c r="AI58" s="31">
        <v>18.282</v>
      </c>
      <c r="AJ58" s="31">
        <v>0</v>
      </c>
      <c r="AK58" s="31">
        <v>2.6789999999999998</v>
      </c>
      <c r="AL58" s="31">
        <v>0</v>
      </c>
      <c r="AM58" s="31">
        <v>9.26</v>
      </c>
      <c r="AN58" s="31">
        <v>9.1890000000000001</v>
      </c>
      <c r="AO58" s="31">
        <v>8.0879999999999992</v>
      </c>
      <c r="AP58" s="31">
        <v>0</v>
      </c>
      <c r="AQ58" s="31">
        <v>0</v>
      </c>
      <c r="AR58" s="31">
        <v>0</v>
      </c>
      <c r="AT58" s="31">
        <v>776.96400000000006</v>
      </c>
      <c r="AU58" s="31">
        <v>0</v>
      </c>
      <c r="AV58" s="31">
        <v>9.8620000000000001</v>
      </c>
      <c r="AW58" s="31">
        <v>300.73099999999999</v>
      </c>
      <c r="AX58" s="31">
        <v>0</v>
      </c>
      <c r="AY58" s="31">
        <v>18.378</v>
      </c>
      <c r="AZ58" s="31">
        <v>6.04</v>
      </c>
      <c r="BA58" s="31">
        <v>418.90499999999997</v>
      </c>
      <c r="BB58" s="31">
        <v>418.90499999999997</v>
      </c>
      <c r="BC58" s="31">
        <v>418.90499999999997</v>
      </c>
      <c r="BD58" s="31">
        <v>418.90499999999997</v>
      </c>
      <c r="BE58" s="31">
        <v>418.90499999999997</v>
      </c>
      <c r="BF58" s="31">
        <v>418.90499999999997</v>
      </c>
      <c r="BH58" s="31">
        <f t="shared" si="0"/>
        <v>334.31200000000001</v>
      </c>
      <c r="BI58" s="108" t="s">
        <v>289</v>
      </c>
      <c r="BJ58" s="108">
        <v>113.48399999999999</v>
      </c>
      <c r="BK58" s="108" t="s">
        <v>289</v>
      </c>
      <c r="BL58" s="108" t="s">
        <v>289</v>
      </c>
      <c r="BM58" s="108" t="s">
        <v>289</v>
      </c>
      <c r="BN58" s="108" t="s">
        <v>289</v>
      </c>
      <c r="BO58" s="108" t="s">
        <v>289</v>
      </c>
      <c r="BP58" s="108" t="s">
        <v>289</v>
      </c>
      <c r="BQ58" s="108">
        <v>3.5059999999999998</v>
      </c>
      <c r="BR58" s="108">
        <v>217.322</v>
      </c>
      <c r="BS58" s="108" t="s">
        <v>289</v>
      </c>
      <c r="BT58" s="108" t="s">
        <v>289</v>
      </c>
      <c r="BV58" s="108">
        <f t="shared" si="2"/>
        <v>-19.83212</v>
      </c>
      <c r="BW58" s="108">
        <v>-19.83212</v>
      </c>
      <c r="BX58" s="108">
        <v>0</v>
      </c>
      <c r="BY58" s="108">
        <v>0</v>
      </c>
      <c r="BZ58" s="108">
        <v>0</v>
      </c>
      <c r="CA58" s="108">
        <v>0</v>
      </c>
      <c r="CB58" s="108">
        <v>0</v>
      </c>
      <c r="CC58" s="108">
        <v>0</v>
      </c>
      <c r="CD58" s="108">
        <v>0</v>
      </c>
      <c r="CE58" s="108">
        <v>0</v>
      </c>
      <c r="CF58" s="108">
        <v>0</v>
      </c>
      <c r="CG58" s="108">
        <v>0</v>
      </c>
      <c r="CH58" s="108">
        <v>0</v>
      </c>
      <c r="CI58" s="165"/>
      <c r="CJ58" s="108">
        <f t="shared" si="4"/>
        <v>697.21946000000003</v>
      </c>
      <c r="CK58" s="108">
        <v>0</v>
      </c>
      <c r="CL58" s="108">
        <v>-9.1648300000000003</v>
      </c>
      <c r="CM58" s="108">
        <v>0</v>
      </c>
      <c r="CN58" s="108">
        <v>0</v>
      </c>
      <c r="CO58" s="108">
        <v>0</v>
      </c>
      <c r="CP58" s="108">
        <v>0</v>
      </c>
      <c r="CQ58" s="108">
        <v>25.315750000000001</v>
      </c>
      <c r="CR58" s="108">
        <v>71.823490000000007</v>
      </c>
      <c r="CS58" s="108">
        <v>0</v>
      </c>
      <c r="CT58" s="108">
        <v>0</v>
      </c>
      <c r="CU58" s="108">
        <v>531.39771999999994</v>
      </c>
      <c r="CV58" s="108">
        <v>77.847329999999999</v>
      </c>
      <c r="CX58" s="108">
        <f t="shared" si="6"/>
        <v>258.97692999999998</v>
      </c>
      <c r="CY58" s="108">
        <v>0</v>
      </c>
      <c r="CZ58" s="108">
        <v>96.19583999999999</v>
      </c>
      <c r="DA58" s="108">
        <v>0</v>
      </c>
      <c r="DB58" s="108">
        <v>0</v>
      </c>
      <c r="DC58" s="108">
        <v>-6.0782499999999997</v>
      </c>
      <c r="DD58" s="108">
        <v>-9.7277900000000006</v>
      </c>
      <c r="DE58" s="108">
        <v>0</v>
      </c>
      <c r="DF58" s="108">
        <v>-1.0925</v>
      </c>
      <c r="DG58" s="108">
        <v>0</v>
      </c>
      <c r="DH58" s="108">
        <v>167.18324999999999</v>
      </c>
      <c r="DI58" s="108">
        <v>12.496379999999998</v>
      </c>
      <c r="DJ58" s="108">
        <v>0</v>
      </c>
      <c r="DL58" s="108">
        <f t="shared" si="8"/>
        <v>168.57202000000001</v>
      </c>
      <c r="DM58" s="58">
        <v>0</v>
      </c>
      <c r="DN58" s="58">
        <v>43.77946</v>
      </c>
      <c r="DO58" s="58">
        <v>15.250920000000001</v>
      </c>
      <c r="DP58" s="58">
        <v>27.19276</v>
      </c>
      <c r="DQ58" s="58">
        <v>-8</v>
      </c>
      <c r="DR58" s="58">
        <v>47.999989999999997</v>
      </c>
      <c r="DS58" s="58">
        <v>-4.8120000000000003</v>
      </c>
      <c r="DT58" s="58">
        <v>12.665139999999999</v>
      </c>
      <c r="DU58" s="58">
        <v>0</v>
      </c>
      <c r="DV58" s="58">
        <v>0</v>
      </c>
      <c r="DW58" s="58">
        <v>0</v>
      </c>
      <c r="DX58" s="58">
        <v>34.495750000000001</v>
      </c>
      <c r="DY58" s="195"/>
      <c r="EA58" s="108">
        <f t="shared" si="10"/>
        <v>1147.325</v>
      </c>
      <c r="EB58" s="58">
        <v>0</v>
      </c>
      <c r="EC58" s="58">
        <v>191.22083333333333</v>
      </c>
      <c r="ED58" s="58">
        <v>0</v>
      </c>
      <c r="EE58" s="58">
        <v>191.22083333333333</v>
      </c>
      <c r="EF58" s="58">
        <v>0</v>
      </c>
      <c r="EG58" s="58">
        <v>191.22083333333333</v>
      </c>
      <c r="EH58" s="58">
        <v>0</v>
      </c>
      <c r="EI58" s="58">
        <v>191.22083333333333</v>
      </c>
      <c r="EJ58" s="58">
        <v>0</v>
      </c>
      <c r="EK58" s="58">
        <v>191.22083333333333</v>
      </c>
      <c r="EL58" s="58">
        <v>0</v>
      </c>
      <c r="EM58" s="58">
        <v>191.22083333333333</v>
      </c>
      <c r="EN58" s="195"/>
    </row>
    <row r="59" spans="2:144" hidden="1" outlineLevel="2" x14ac:dyDescent="0.35">
      <c r="B59" s="29" t="s">
        <v>183</v>
      </c>
      <c r="C59" s="30"/>
      <c r="D59" s="31">
        <v>0</v>
      </c>
      <c r="E59" s="31">
        <v>0</v>
      </c>
      <c r="F59" s="31">
        <v>0</v>
      </c>
      <c r="G59" s="31">
        <v>0</v>
      </c>
      <c r="H59" s="31">
        <v>0</v>
      </c>
      <c r="I59" s="31">
        <v>0</v>
      </c>
      <c r="J59" s="31">
        <v>0</v>
      </c>
      <c r="K59" s="31">
        <v>0</v>
      </c>
      <c r="L59" s="31">
        <v>0</v>
      </c>
      <c r="M59" s="31">
        <v>0</v>
      </c>
      <c r="N59" s="31">
        <v>0</v>
      </c>
      <c r="O59" s="31">
        <v>0</v>
      </c>
      <c r="P59" s="31">
        <v>0</v>
      </c>
      <c r="R59" s="31">
        <v>0</v>
      </c>
      <c r="S59" s="31">
        <v>0</v>
      </c>
      <c r="T59" s="31">
        <v>0</v>
      </c>
      <c r="U59" s="31">
        <v>0</v>
      </c>
      <c r="V59" s="31">
        <v>0</v>
      </c>
      <c r="W59" s="31">
        <v>0</v>
      </c>
      <c r="X59" s="31">
        <v>0</v>
      </c>
      <c r="Y59" s="31">
        <v>0</v>
      </c>
      <c r="Z59" s="31">
        <v>0</v>
      </c>
      <c r="AA59" s="31">
        <v>0</v>
      </c>
      <c r="AB59" s="31">
        <v>0</v>
      </c>
      <c r="AC59" s="31">
        <v>0</v>
      </c>
      <c r="AD59" s="31">
        <v>0</v>
      </c>
      <c r="AF59" s="31">
        <v>0</v>
      </c>
      <c r="AG59" s="31">
        <v>0</v>
      </c>
      <c r="AH59" s="31">
        <v>0</v>
      </c>
      <c r="AI59" s="31">
        <v>0</v>
      </c>
      <c r="AJ59" s="31">
        <v>0</v>
      </c>
      <c r="AK59" s="31">
        <v>0</v>
      </c>
      <c r="AL59" s="31">
        <v>0</v>
      </c>
      <c r="AM59" s="31">
        <v>0</v>
      </c>
      <c r="AN59" s="31">
        <v>0</v>
      </c>
      <c r="AO59" s="31">
        <v>0</v>
      </c>
      <c r="AP59" s="31">
        <v>0</v>
      </c>
      <c r="AQ59" s="31">
        <v>0</v>
      </c>
      <c r="AR59" s="31">
        <v>0</v>
      </c>
      <c r="AT59" s="31"/>
      <c r="AU59" s="31">
        <v>0</v>
      </c>
      <c r="AV59" s="31">
        <v>0</v>
      </c>
      <c r="AW59" s="31">
        <v>0</v>
      </c>
      <c r="AX59" s="31">
        <v>0</v>
      </c>
      <c r="AY59" s="31">
        <v>0</v>
      </c>
      <c r="AZ59" s="31">
        <v>0</v>
      </c>
      <c r="BA59" s="31">
        <v>0</v>
      </c>
      <c r="BB59" s="31">
        <v>0</v>
      </c>
      <c r="BC59" s="31">
        <v>0</v>
      </c>
      <c r="BD59" s="31">
        <v>0</v>
      </c>
      <c r="BE59" s="31">
        <v>0</v>
      </c>
      <c r="BF59" s="31">
        <v>0</v>
      </c>
      <c r="BH59" s="31">
        <f t="shared" si="0"/>
        <v>0</v>
      </c>
      <c r="BI59" s="108" t="s">
        <v>289</v>
      </c>
      <c r="BJ59" s="108" t="s">
        <v>289</v>
      </c>
      <c r="BK59" s="108" t="s">
        <v>289</v>
      </c>
      <c r="BL59" s="108" t="s">
        <v>289</v>
      </c>
      <c r="BM59" s="108" t="s">
        <v>289</v>
      </c>
      <c r="BN59" s="108" t="s">
        <v>289</v>
      </c>
      <c r="BO59" s="108" t="s">
        <v>289</v>
      </c>
      <c r="BP59" s="108" t="s">
        <v>289</v>
      </c>
      <c r="BQ59" s="108" t="s">
        <v>289</v>
      </c>
      <c r="BR59" s="108" t="s">
        <v>289</v>
      </c>
      <c r="BS59" s="108" t="s">
        <v>289</v>
      </c>
      <c r="BT59" s="108" t="s">
        <v>289</v>
      </c>
      <c r="BV59" s="108">
        <f t="shared" si="2"/>
        <v>0</v>
      </c>
      <c r="BW59" s="108">
        <v>0</v>
      </c>
      <c r="BX59" s="108">
        <v>0</v>
      </c>
      <c r="BY59" s="108">
        <v>0</v>
      </c>
      <c r="BZ59" s="108">
        <v>0</v>
      </c>
      <c r="CA59" s="108">
        <v>0</v>
      </c>
      <c r="CB59" s="108">
        <v>0</v>
      </c>
      <c r="CC59" s="108">
        <v>0</v>
      </c>
      <c r="CD59" s="108">
        <v>0</v>
      </c>
      <c r="CE59" s="108">
        <v>0</v>
      </c>
      <c r="CF59" s="108">
        <v>0</v>
      </c>
      <c r="CG59" s="108">
        <v>0</v>
      </c>
      <c r="CH59" s="108">
        <v>0</v>
      </c>
      <c r="CI59" s="165"/>
      <c r="CJ59" s="108">
        <f t="shared" si="4"/>
        <v>0</v>
      </c>
      <c r="CK59" s="108">
        <v>0</v>
      </c>
      <c r="CL59" s="108">
        <v>0</v>
      </c>
      <c r="CM59" s="108">
        <v>0</v>
      </c>
      <c r="CN59" s="108">
        <v>0</v>
      </c>
      <c r="CO59" s="108">
        <v>0</v>
      </c>
      <c r="CP59" s="108">
        <v>0</v>
      </c>
      <c r="CQ59" s="108">
        <v>0</v>
      </c>
      <c r="CR59" s="108">
        <v>0</v>
      </c>
      <c r="CS59" s="108">
        <v>0</v>
      </c>
      <c r="CT59" s="108">
        <v>0</v>
      </c>
      <c r="CU59" s="108">
        <v>0</v>
      </c>
      <c r="CV59" s="108">
        <v>0</v>
      </c>
      <c r="CX59" s="108">
        <f t="shared" si="6"/>
        <v>0</v>
      </c>
      <c r="CY59" s="108"/>
      <c r="CZ59" s="108"/>
      <c r="DA59" s="108"/>
      <c r="DB59" s="108"/>
      <c r="DC59" s="108"/>
      <c r="DD59" s="108"/>
      <c r="DE59" s="108"/>
      <c r="DF59" s="108">
        <v>0</v>
      </c>
      <c r="DG59" s="108">
        <v>0</v>
      </c>
      <c r="DH59" s="108"/>
      <c r="DI59" s="108"/>
      <c r="DJ59" s="108"/>
      <c r="DL59" s="108">
        <f t="shared" si="8"/>
        <v>0</v>
      </c>
      <c r="DM59" s="58"/>
      <c r="DN59" s="58"/>
      <c r="DO59" s="58"/>
      <c r="DP59" s="58"/>
      <c r="DQ59" s="58"/>
      <c r="DR59" s="58"/>
      <c r="DS59" s="58"/>
      <c r="DT59" s="58"/>
      <c r="DU59" s="58"/>
      <c r="DV59" s="58"/>
      <c r="DW59" s="58"/>
      <c r="DX59" s="58"/>
      <c r="DY59" s="195"/>
      <c r="EA59" s="108">
        <f t="shared" si="10"/>
        <v>0</v>
      </c>
      <c r="EB59" s="58">
        <v>0</v>
      </c>
      <c r="EC59" s="58">
        <v>0</v>
      </c>
      <c r="ED59" s="58">
        <v>0</v>
      </c>
      <c r="EE59" s="58">
        <v>0</v>
      </c>
      <c r="EF59" s="58">
        <v>0</v>
      </c>
      <c r="EG59" s="58">
        <v>0</v>
      </c>
      <c r="EH59" s="58">
        <v>0</v>
      </c>
      <c r="EI59" s="58">
        <v>0</v>
      </c>
      <c r="EJ59" s="58">
        <v>0</v>
      </c>
      <c r="EK59" s="58">
        <v>0</v>
      </c>
      <c r="EL59" s="58">
        <v>0</v>
      </c>
      <c r="EM59" s="58">
        <v>0</v>
      </c>
      <c r="EN59" s="195"/>
    </row>
    <row r="60" spans="2:144" hidden="1" outlineLevel="2" x14ac:dyDescent="0.35">
      <c r="B60" s="29" t="s">
        <v>184</v>
      </c>
      <c r="C60" s="30"/>
      <c r="D60" s="31">
        <v>319.52</v>
      </c>
      <c r="E60" s="31">
        <v>24.821000000000002</v>
      </c>
      <c r="F60" s="31">
        <v>2.65</v>
      </c>
      <c r="G60" s="31">
        <v>16.155999999999999</v>
      </c>
      <c r="H60" s="31">
        <v>8.5579999999999998</v>
      </c>
      <c r="I60" s="31">
        <v>13.332000000000001</v>
      </c>
      <c r="J60" s="31">
        <v>66.644999999999996</v>
      </c>
      <c r="K60" s="31">
        <v>51.656999999999996</v>
      </c>
      <c r="L60" s="31">
        <v>40.200000000000003</v>
      </c>
      <c r="M60" s="31">
        <v>24.186</v>
      </c>
      <c r="N60" s="31">
        <v>51.194000000000003</v>
      </c>
      <c r="O60" s="31">
        <v>8.85</v>
      </c>
      <c r="P60" s="31">
        <v>11.271000000000001</v>
      </c>
      <c r="R60" s="31">
        <v>200.18000000000004</v>
      </c>
      <c r="S60" s="31">
        <v>42.057000000000002</v>
      </c>
      <c r="T60" s="31">
        <v>12.805999999999999</v>
      </c>
      <c r="U60" s="31">
        <v>6.4349999999999996</v>
      </c>
      <c r="V60" s="31">
        <v>34.863</v>
      </c>
      <c r="W60" s="31">
        <v>15.948</v>
      </c>
      <c r="X60" s="31">
        <v>48.566000000000003</v>
      </c>
      <c r="Y60" s="31">
        <v>8.94</v>
      </c>
      <c r="Z60" s="31">
        <v>2.145</v>
      </c>
      <c r="AA60" s="31">
        <v>0</v>
      </c>
      <c r="AB60" s="31">
        <v>23.114999999999998</v>
      </c>
      <c r="AC60" s="31">
        <v>2.5049999999999999</v>
      </c>
      <c r="AD60" s="31">
        <v>2.8</v>
      </c>
      <c r="AF60" s="31">
        <v>178.756</v>
      </c>
      <c r="AG60" s="31">
        <v>3.5550000000000002</v>
      </c>
      <c r="AH60" s="31">
        <v>0</v>
      </c>
      <c r="AI60" s="31">
        <v>2.6589999999999998</v>
      </c>
      <c r="AJ60" s="31">
        <v>11.52</v>
      </c>
      <c r="AK60" s="31">
        <v>122.756</v>
      </c>
      <c r="AL60" s="31">
        <v>3.927</v>
      </c>
      <c r="AM60" s="31">
        <v>8.8309999999999995</v>
      </c>
      <c r="AN60" s="31">
        <v>0</v>
      </c>
      <c r="AO60" s="31">
        <v>14.359</v>
      </c>
      <c r="AP60" s="31">
        <v>0</v>
      </c>
      <c r="AQ60" s="31">
        <v>11.148999999999999</v>
      </c>
      <c r="AR60" s="31">
        <v>0</v>
      </c>
      <c r="AT60" s="31">
        <v>245.762</v>
      </c>
      <c r="AU60" s="31">
        <v>0</v>
      </c>
      <c r="AV60" s="31">
        <v>2.4409999999999998</v>
      </c>
      <c r="AW60" s="31">
        <v>0</v>
      </c>
      <c r="AX60" s="31">
        <v>0</v>
      </c>
      <c r="AY60" s="31">
        <v>11.401999999999999</v>
      </c>
      <c r="AZ60" s="31">
        <v>0</v>
      </c>
      <c r="BA60" s="31">
        <v>30</v>
      </c>
      <c r="BB60" s="31">
        <v>30</v>
      </c>
      <c r="BC60" s="31">
        <v>30</v>
      </c>
      <c r="BD60" s="31">
        <v>30</v>
      </c>
      <c r="BE60" s="31">
        <v>30</v>
      </c>
      <c r="BF60" s="31">
        <v>30</v>
      </c>
      <c r="BH60" s="31">
        <f t="shared" si="0"/>
        <v>616.49200000000008</v>
      </c>
      <c r="BI60" s="108">
        <v>176.99600000000001</v>
      </c>
      <c r="BJ60" s="108">
        <v>51.415999999999997</v>
      </c>
      <c r="BK60" s="108">
        <v>66.715999999999994</v>
      </c>
      <c r="BL60" s="108">
        <v>17.802</v>
      </c>
      <c r="BM60" s="108">
        <v>27.785</v>
      </c>
      <c r="BN60" s="108">
        <v>57.786000000000001</v>
      </c>
      <c r="BO60" s="108">
        <v>50.783000000000001</v>
      </c>
      <c r="BP60" s="108">
        <v>29.245999999999999</v>
      </c>
      <c r="BQ60" s="108">
        <v>54.210999999999999</v>
      </c>
      <c r="BR60" s="108">
        <v>7.4690000000000003</v>
      </c>
      <c r="BS60" s="108">
        <v>65.736000000000004</v>
      </c>
      <c r="BT60" s="108">
        <v>10.545999999999999</v>
      </c>
      <c r="BV60" s="108">
        <f t="shared" si="2"/>
        <v>244.57528000000002</v>
      </c>
      <c r="BW60" s="108">
        <v>110.20186</v>
      </c>
      <c r="BX60" s="108">
        <v>41.446330000000003</v>
      </c>
      <c r="BY60" s="108">
        <v>1.26</v>
      </c>
      <c r="BZ60" s="108">
        <v>0</v>
      </c>
      <c r="CA60" s="108">
        <v>0</v>
      </c>
      <c r="CB60" s="108">
        <v>0</v>
      </c>
      <c r="CC60" s="108">
        <v>2.5708299999999999</v>
      </c>
      <c r="CD60" s="108">
        <v>11.9396</v>
      </c>
      <c r="CE60" s="108">
        <v>0</v>
      </c>
      <c r="CF60" s="108">
        <v>10.91039</v>
      </c>
      <c r="CG60" s="108">
        <v>11.5</v>
      </c>
      <c r="CH60" s="108">
        <v>54.746269999999996</v>
      </c>
      <c r="CI60" s="165"/>
      <c r="CJ60" s="108">
        <f t="shared" si="4"/>
        <v>620.34550000000013</v>
      </c>
      <c r="CK60" s="108">
        <v>17.561859999999999</v>
      </c>
      <c r="CL60" s="108">
        <v>164.02099999999999</v>
      </c>
      <c r="CM60" s="108">
        <v>0.19900000000000001</v>
      </c>
      <c r="CN60" s="108">
        <v>15.297549999999999</v>
      </c>
      <c r="CO60" s="108">
        <v>15.297549999999999</v>
      </c>
      <c r="CP60" s="108">
        <v>96.257089999999991</v>
      </c>
      <c r="CQ60" s="108">
        <v>26.539000000000001</v>
      </c>
      <c r="CR60" s="108">
        <v>36.71508</v>
      </c>
      <c r="CS60" s="108">
        <v>135.63988000000001</v>
      </c>
      <c r="CT60" s="108">
        <v>54.5351</v>
      </c>
      <c r="CU60" s="108">
        <v>7.6272000000000002</v>
      </c>
      <c r="CV60" s="108">
        <v>50.655190000000005</v>
      </c>
      <c r="CX60" s="108">
        <f t="shared" si="6"/>
        <v>276.97538000000003</v>
      </c>
      <c r="CY60" s="108">
        <v>46.471489999999996</v>
      </c>
      <c r="CZ60" s="108">
        <v>64.694980000000001</v>
      </c>
      <c r="DA60" s="108">
        <v>50</v>
      </c>
      <c r="DB60" s="108">
        <v>0</v>
      </c>
      <c r="DC60" s="108">
        <v>34.92</v>
      </c>
      <c r="DD60" s="108">
        <v>0.34</v>
      </c>
      <c r="DE60" s="108">
        <v>2.6001999999999996</v>
      </c>
      <c r="DF60" s="108">
        <v>0</v>
      </c>
      <c r="DG60" s="108">
        <v>1.0492699999999999</v>
      </c>
      <c r="DH60" s="108">
        <v>7.0659999999999998</v>
      </c>
      <c r="DI60" s="108">
        <v>45.861499999999999</v>
      </c>
      <c r="DJ60" s="108">
        <v>23.97194</v>
      </c>
      <c r="DL60" s="108">
        <f t="shared" si="8"/>
        <v>510.84989999999999</v>
      </c>
      <c r="DM60" s="58">
        <v>57.696599999999997</v>
      </c>
      <c r="DN60" s="58">
        <v>151.30098999999998</v>
      </c>
      <c r="DO60" s="58">
        <v>47.400449999999999</v>
      </c>
      <c r="DP60" s="58">
        <v>36.75</v>
      </c>
      <c r="DQ60" s="58">
        <v>25.151299999999999</v>
      </c>
      <c r="DR60" s="58">
        <v>7.0404999999999998</v>
      </c>
      <c r="DS60" s="58">
        <v>20.292819999999999</v>
      </c>
      <c r="DT60" s="58">
        <v>18.788</v>
      </c>
      <c r="DU60" s="58">
        <v>23.109000000000002</v>
      </c>
      <c r="DV60" s="58">
        <v>20.323259999999998</v>
      </c>
      <c r="DW60" s="58">
        <v>25.354400000000002</v>
      </c>
      <c r="DX60" s="58">
        <v>77.642579999999995</v>
      </c>
      <c r="DY60" s="195"/>
      <c r="EA60" s="108">
        <f t="shared" si="10"/>
        <v>1477.4364900000003</v>
      </c>
      <c r="EB60" s="58">
        <v>146.65461999999999</v>
      </c>
      <c r="EC60" s="58">
        <v>120.98017</v>
      </c>
      <c r="ED60" s="58">
        <v>120.98017</v>
      </c>
      <c r="EE60" s="58">
        <v>120.98017</v>
      </c>
      <c r="EF60" s="58">
        <v>120.98017</v>
      </c>
      <c r="EG60" s="58">
        <v>120.98017</v>
      </c>
      <c r="EH60" s="58">
        <v>120.98017</v>
      </c>
      <c r="EI60" s="58">
        <v>120.98017</v>
      </c>
      <c r="EJ60" s="58">
        <v>120.98017</v>
      </c>
      <c r="EK60" s="58">
        <v>120.98017</v>
      </c>
      <c r="EL60" s="58">
        <v>120.98017</v>
      </c>
      <c r="EM60" s="58">
        <v>120.98017</v>
      </c>
      <c r="EN60" s="195"/>
    </row>
    <row r="61" spans="2:144" hidden="1" outlineLevel="2" x14ac:dyDescent="0.35">
      <c r="B61" s="29" t="s">
        <v>295</v>
      </c>
      <c r="C61" s="30"/>
      <c r="D61" s="31"/>
      <c r="E61" s="31"/>
      <c r="F61" s="31"/>
      <c r="G61" s="31"/>
      <c r="H61" s="31"/>
      <c r="I61" s="31"/>
      <c r="J61" s="31"/>
      <c r="K61" s="31"/>
      <c r="L61" s="31"/>
      <c r="M61" s="31"/>
      <c r="N61" s="31"/>
      <c r="O61" s="31"/>
      <c r="P61" s="31"/>
      <c r="R61" s="31"/>
      <c r="S61" s="31"/>
      <c r="T61" s="31"/>
      <c r="U61" s="31"/>
      <c r="V61" s="31"/>
      <c r="W61" s="31"/>
      <c r="X61" s="31"/>
      <c r="Y61" s="31"/>
      <c r="Z61" s="31"/>
      <c r="AA61" s="31"/>
      <c r="AB61" s="31"/>
      <c r="AC61" s="31"/>
      <c r="AD61" s="31"/>
      <c r="AF61" s="31"/>
      <c r="AG61" s="31"/>
      <c r="AH61" s="31"/>
      <c r="AI61" s="31"/>
      <c r="AJ61" s="31"/>
      <c r="AK61" s="31"/>
      <c r="AL61" s="31"/>
      <c r="AM61" s="31"/>
      <c r="AN61" s="31"/>
      <c r="AO61" s="31"/>
      <c r="AP61" s="31"/>
      <c r="AQ61" s="31"/>
      <c r="AR61" s="31"/>
      <c r="AT61" s="31"/>
      <c r="AU61" s="31"/>
      <c r="AV61" s="31"/>
      <c r="AW61" s="31"/>
      <c r="AX61" s="31"/>
      <c r="AY61" s="31"/>
      <c r="AZ61" s="31"/>
      <c r="BA61" s="31"/>
      <c r="BB61" s="31"/>
      <c r="BC61" s="31"/>
      <c r="BD61" s="31"/>
      <c r="BE61" s="31"/>
      <c r="BF61" s="31"/>
      <c r="BH61" s="31">
        <f t="shared" si="0"/>
        <v>622.02299999999991</v>
      </c>
      <c r="BI61" s="108">
        <v>56.485999999999997</v>
      </c>
      <c r="BJ61" s="108">
        <v>51.280999999999999</v>
      </c>
      <c r="BK61" s="108">
        <v>58.661000000000001</v>
      </c>
      <c r="BL61" s="108">
        <v>63.633000000000003</v>
      </c>
      <c r="BM61" s="108">
        <v>59.244999999999997</v>
      </c>
      <c r="BN61" s="108">
        <v>51.301000000000002</v>
      </c>
      <c r="BO61" s="108">
        <v>51.765999999999998</v>
      </c>
      <c r="BP61" s="108">
        <v>49.77</v>
      </c>
      <c r="BQ61" s="108">
        <v>50.97</v>
      </c>
      <c r="BR61" s="108">
        <v>41.912999999999997</v>
      </c>
      <c r="BS61" s="108">
        <v>42.615000000000002</v>
      </c>
      <c r="BT61" s="108">
        <v>44.381999999999998</v>
      </c>
      <c r="BV61" s="108">
        <f t="shared" si="2"/>
        <v>177.05586</v>
      </c>
      <c r="BW61" s="108">
        <v>45.146740000000001</v>
      </c>
      <c r="BX61" s="108">
        <v>46.85398</v>
      </c>
      <c r="BY61" s="108">
        <v>43.080130000000004</v>
      </c>
      <c r="BZ61" s="108">
        <v>4.5026299999999999</v>
      </c>
      <c r="CA61" s="108">
        <v>1.5954999999999999</v>
      </c>
      <c r="CB61" s="108">
        <v>4.0674200000000003</v>
      </c>
      <c r="CC61" s="108">
        <v>2.0509499999999998</v>
      </c>
      <c r="CD61" s="108">
        <v>4.3179399999999992</v>
      </c>
      <c r="CE61" s="108">
        <v>7.5736400000000001</v>
      </c>
      <c r="CF61" s="108">
        <v>6.68276</v>
      </c>
      <c r="CG61" s="108">
        <v>7.1350500000000006</v>
      </c>
      <c r="CH61" s="108">
        <v>4.0491200000000003</v>
      </c>
      <c r="CI61" s="165"/>
      <c r="CJ61" s="108">
        <f t="shared" si="4"/>
        <v>67.264110000000002</v>
      </c>
      <c r="CK61" s="108">
        <v>2.3898600000000001</v>
      </c>
      <c r="CL61" s="108">
        <v>5.0048999999999992</v>
      </c>
      <c r="CM61" s="108">
        <v>4.3090600000000006</v>
      </c>
      <c r="CN61" s="108">
        <v>1.3675899999999999</v>
      </c>
      <c r="CO61" s="108">
        <v>5.7911999999999999</v>
      </c>
      <c r="CP61" s="108">
        <v>6.6149399999999998</v>
      </c>
      <c r="CQ61" s="108">
        <v>5.84985</v>
      </c>
      <c r="CR61" s="108">
        <v>6.1072600000000001</v>
      </c>
      <c r="CS61" s="108">
        <v>5.1558999999999999</v>
      </c>
      <c r="CT61" s="108">
        <v>10.398350000000001</v>
      </c>
      <c r="CU61" s="108">
        <v>8.7986399999999989</v>
      </c>
      <c r="CV61" s="108">
        <v>5.4765600000000001</v>
      </c>
      <c r="CX61" s="108">
        <f t="shared" si="6"/>
        <v>124.87277000000002</v>
      </c>
      <c r="CY61" s="108">
        <v>8.3012499999999996</v>
      </c>
      <c r="CZ61" s="108">
        <v>8.6137099999999993</v>
      </c>
      <c r="DA61" s="108">
        <v>10.264609999999999</v>
      </c>
      <c r="DB61" s="108">
        <v>14.94257</v>
      </c>
      <c r="DC61" s="108">
        <v>14.49633</v>
      </c>
      <c r="DD61" s="108">
        <v>9.1078200000000002</v>
      </c>
      <c r="DE61" s="108">
        <v>11.448829999999999</v>
      </c>
      <c r="DF61" s="108">
        <v>11.869020000000001</v>
      </c>
      <c r="DG61" s="108">
        <v>7.0772399999999998</v>
      </c>
      <c r="DH61" s="108">
        <v>9.3809500000000003</v>
      </c>
      <c r="DI61" s="108">
        <v>10.16291</v>
      </c>
      <c r="DJ61" s="108">
        <v>9.2075300000000002</v>
      </c>
      <c r="DL61" s="108">
        <f t="shared" si="8"/>
        <v>161.40922000000003</v>
      </c>
      <c r="DM61" s="58">
        <v>13.36205</v>
      </c>
      <c r="DN61" s="58">
        <v>15.48775</v>
      </c>
      <c r="DO61" s="58">
        <v>9.9596900000000002</v>
      </c>
      <c r="DP61" s="58">
        <v>14.69773</v>
      </c>
      <c r="DQ61" s="58">
        <v>12.305339999999999</v>
      </c>
      <c r="DR61" s="58">
        <v>11.582660000000001</v>
      </c>
      <c r="DS61" s="58">
        <v>11.24818</v>
      </c>
      <c r="DT61" s="58">
        <v>11.23827</v>
      </c>
      <c r="DU61" s="58">
        <v>14.6225</v>
      </c>
      <c r="DV61" s="58">
        <v>16.306480000000001</v>
      </c>
      <c r="DW61" s="58">
        <v>14.888920000000001</v>
      </c>
      <c r="DX61" s="58">
        <v>15.70965</v>
      </c>
      <c r="DY61" s="195"/>
      <c r="EA61" s="108">
        <f t="shared" si="10"/>
        <v>215.14059</v>
      </c>
      <c r="EB61" s="58">
        <v>17.14059</v>
      </c>
      <c r="EC61" s="58">
        <v>18</v>
      </c>
      <c r="ED61" s="58">
        <v>18</v>
      </c>
      <c r="EE61" s="58">
        <v>18</v>
      </c>
      <c r="EF61" s="58">
        <v>18</v>
      </c>
      <c r="EG61" s="58">
        <v>18</v>
      </c>
      <c r="EH61" s="58">
        <v>18</v>
      </c>
      <c r="EI61" s="58">
        <v>18</v>
      </c>
      <c r="EJ61" s="58">
        <v>18</v>
      </c>
      <c r="EK61" s="58">
        <v>18</v>
      </c>
      <c r="EL61" s="58">
        <v>18</v>
      </c>
      <c r="EM61" s="58">
        <v>18</v>
      </c>
      <c r="EN61" s="195"/>
    </row>
    <row r="62" spans="2:144" hidden="1" outlineLevel="2" x14ac:dyDescent="0.35">
      <c r="B62" s="29" t="s">
        <v>318</v>
      </c>
      <c r="C62" s="30"/>
      <c r="D62" s="31"/>
      <c r="E62" s="31"/>
      <c r="F62" s="31"/>
      <c r="G62" s="31"/>
      <c r="H62" s="31"/>
      <c r="I62" s="31"/>
      <c r="J62" s="31"/>
      <c r="K62" s="31"/>
      <c r="L62" s="31"/>
      <c r="M62" s="31"/>
      <c r="N62" s="31"/>
      <c r="O62" s="31"/>
      <c r="P62" s="31"/>
      <c r="R62" s="31"/>
      <c r="S62" s="31"/>
      <c r="T62" s="31"/>
      <c r="U62" s="31"/>
      <c r="V62" s="31"/>
      <c r="W62" s="31"/>
      <c r="X62" s="31"/>
      <c r="Y62" s="31"/>
      <c r="Z62" s="31"/>
      <c r="AA62" s="31"/>
      <c r="AB62" s="31"/>
      <c r="AC62" s="31"/>
      <c r="AD62" s="31"/>
      <c r="AF62" s="31"/>
      <c r="AG62" s="31"/>
      <c r="AH62" s="31"/>
      <c r="AI62" s="31"/>
      <c r="AJ62" s="31"/>
      <c r="AK62" s="31"/>
      <c r="AL62" s="31"/>
      <c r="AM62" s="31"/>
      <c r="AN62" s="31"/>
      <c r="AO62" s="31"/>
      <c r="AP62" s="31"/>
      <c r="AQ62" s="31"/>
      <c r="AR62" s="31"/>
      <c r="AT62" s="31"/>
      <c r="AU62" s="31"/>
      <c r="AV62" s="31"/>
      <c r="AW62" s="31"/>
      <c r="AX62" s="31"/>
      <c r="AY62" s="31"/>
      <c r="AZ62" s="31"/>
      <c r="BA62" s="31"/>
      <c r="BB62" s="31"/>
      <c r="BC62" s="31"/>
      <c r="BD62" s="31"/>
      <c r="BE62" s="31"/>
      <c r="BF62" s="31"/>
      <c r="BH62" s="31"/>
      <c r="BI62" s="108"/>
      <c r="BJ62" s="108"/>
      <c r="BK62" s="108"/>
      <c r="BL62" s="108"/>
      <c r="BM62" s="108"/>
      <c r="BN62" s="108"/>
      <c r="BO62" s="108"/>
      <c r="BP62" s="108"/>
      <c r="BQ62" s="108"/>
      <c r="BR62" s="108"/>
      <c r="BS62" s="108"/>
      <c r="BT62" s="108"/>
      <c r="BV62" s="108">
        <f t="shared" si="2"/>
        <v>0</v>
      </c>
      <c r="BW62" s="108">
        <v>0</v>
      </c>
      <c r="BX62" s="108">
        <v>0</v>
      </c>
      <c r="BY62" s="108">
        <v>0</v>
      </c>
      <c r="BZ62" s="108">
        <v>0</v>
      </c>
      <c r="CA62" s="108">
        <v>0</v>
      </c>
      <c r="CB62" s="108">
        <v>0</v>
      </c>
      <c r="CC62" s="108">
        <v>0</v>
      </c>
      <c r="CD62" s="108">
        <v>0</v>
      </c>
      <c r="CE62" s="108">
        <v>0</v>
      </c>
      <c r="CF62" s="108">
        <v>0</v>
      </c>
      <c r="CG62" s="108">
        <v>0</v>
      </c>
      <c r="CH62" s="108">
        <v>0</v>
      </c>
      <c r="CI62" s="165"/>
      <c r="CJ62" s="108"/>
      <c r="CK62" s="108">
        <v>7.3090399999999995</v>
      </c>
      <c r="CL62" s="108">
        <v>7.11212</v>
      </c>
      <c r="CM62" s="108">
        <v>7.1109200000000001</v>
      </c>
      <c r="CN62" s="108">
        <v>7.1452600000000004</v>
      </c>
      <c r="CO62" s="108">
        <v>7.0765799999999999</v>
      </c>
      <c r="CP62" s="108">
        <v>7.0284899999999997</v>
      </c>
      <c r="CQ62" s="108">
        <v>6.8453200000000001</v>
      </c>
      <c r="CR62" s="108">
        <v>6.7812000000000001</v>
      </c>
      <c r="CS62" s="108">
        <v>7.9026800000000001</v>
      </c>
      <c r="CT62" s="108">
        <v>7.6938800000000001</v>
      </c>
      <c r="CU62" s="108">
        <v>7.5384599999999997</v>
      </c>
      <c r="CV62" s="108">
        <v>7.7187399999999995</v>
      </c>
      <c r="CX62" s="108"/>
      <c r="CY62" s="108">
        <v>7.7187399999999995</v>
      </c>
      <c r="CZ62" s="108">
        <v>7.7187399999999995</v>
      </c>
      <c r="DA62" s="108">
        <v>8.1969399999999997</v>
      </c>
      <c r="DB62" s="108">
        <v>8.3981000000000012</v>
      </c>
      <c r="DC62" s="108">
        <v>8.3328199999999999</v>
      </c>
      <c r="DD62" s="108">
        <v>7.9527200000000002</v>
      </c>
      <c r="DE62" s="108">
        <v>7.9527200000000002</v>
      </c>
      <c r="DF62" s="108">
        <v>8.1112400000000004</v>
      </c>
      <c r="DG62" s="108">
        <v>8.8398899999999987</v>
      </c>
      <c r="DH62" s="108">
        <v>8.9614399999999996</v>
      </c>
      <c r="DI62" s="108">
        <v>8.2422500000000003</v>
      </c>
      <c r="DJ62" s="108">
        <v>8.5106699999999993</v>
      </c>
      <c r="DL62" s="108"/>
      <c r="DM62" s="58">
        <v>7.8155700000000001</v>
      </c>
      <c r="DN62" s="58">
        <v>7.9669699999999999</v>
      </c>
      <c r="DO62" s="58">
        <v>7.6676000000000002</v>
      </c>
      <c r="DP62" s="58">
        <v>8.0667600000000004</v>
      </c>
      <c r="DQ62" s="58">
        <v>6.4494600000000002</v>
      </c>
      <c r="DR62" s="58">
        <v>7.2477799999999997</v>
      </c>
      <c r="DS62" s="58">
        <v>7.3957499999999996</v>
      </c>
      <c r="DT62" s="58">
        <v>7.61599</v>
      </c>
      <c r="DU62" s="58">
        <v>7.6951200000000002</v>
      </c>
      <c r="DV62" s="58">
        <v>7.5712399999999995</v>
      </c>
      <c r="DW62" s="58">
        <v>7.7708199999999996</v>
      </c>
      <c r="DX62" s="58">
        <v>7.7708199999999996</v>
      </c>
      <c r="DY62" s="195"/>
      <c r="EA62" s="108"/>
      <c r="EB62" s="58">
        <v>7.7708199999999996</v>
      </c>
      <c r="EC62" s="58">
        <v>7.8430900000000001</v>
      </c>
      <c r="ED62" s="58">
        <v>9.9496574298199967</v>
      </c>
      <c r="EE62" s="58">
        <v>9.9496574298199967</v>
      </c>
      <c r="EF62" s="58">
        <v>9.9496574298199967</v>
      </c>
      <c r="EG62" s="58">
        <v>9.9496574298199967</v>
      </c>
      <c r="EH62" s="58">
        <v>9.9496574298199967</v>
      </c>
      <c r="EI62" s="58">
        <v>9.9496574298199967</v>
      </c>
      <c r="EJ62" s="58">
        <v>9.9496574298199967</v>
      </c>
      <c r="EK62" s="58">
        <v>9.9496574298199967</v>
      </c>
      <c r="EL62" s="58">
        <v>9.9496574298199967</v>
      </c>
      <c r="EM62" s="58">
        <v>9.9496574298199967</v>
      </c>
      <c r="EN62" s="195"/>
    </row>
    <row r="63" spans="2:144" hidden="1" outlineLevel="2" x14ac:dyDescent="0.35">
      <c r="B63" s="29" t="s">
        <v>317</v>
      </c>
      <c r="C63" s="30"/>
      <c r="D63" s="31">
        <v>1361.0150000000001</v>
      </c>
      <c r="E63" s="31">
        <v>44.637999999999998</v>
      </c>
      <c r="F63" s="31">
        <v>97.981999999999999</v>
      </c>
      <c r="G63" s="31">
        <v>64.114000000000004</v>
      </c>
      <c r="H63" s="31">
        <v>299.089</v>
      </c>
      <c r="I63" s="31">
        <v>392.512</v>
      </c>
      <c r="J63" s="31">
        <v>78.23</v>
      </c>
      <c r="K63" s="31">
        <v>57.622</v>
      </c>
      <c r="L63" s="31">
        <v>82.284999999999997</v>
      </c>
      <c r="M63" s="31">
        <v>61.389000000000003</v>
      </c>
      <c r="N63" s="31">
        <v>70.375</v>
      </c>
      <c r="O63" s="31">
        <v>59.725000000000001</v>
      </c>
      <c r="P63" s="31">
        <v>53.054000000000002</v>
      </c>
      <c r="R63" s="31">
        <v>1691.5400000000002</v>
      </c>
      <c r="S63" s="31">
        <v>58.954000000000001</v>
      </c>
      <c r="T63" s="31">
        <v>131.172</v>
      </c>
      <c r="U63" s="31">
        <v>74.790999999999997</v>
      </c>
      <c r="V63" s="31">
        <v>66.381</v>
      </c>
      <c r="W63" s="31">
        <v>334.596</v>
      </c>
      <c r="X63" s="31">
        <v>83.855999999999995</v>
      </c>
      <c r="Y63" s="31">
        <v>79.013000000000005</v>
      </c>
      <c r="Z63" s="31">
        <v>90.019000000000005</v>
      </c>
      <c r="AA63" s="31">
        <v>62.262999999999998</v>
      </c>
      <c r="AB63" s="31">
        <v>554.38900000000001</v>
      </c>
      <c r="AC63" s="31">
        <v>86.346999999999994</v>
      </c>
      <c r="AD63" s="31">
        <v>69.759</v>
      </c>
      <c r="AF63" s="31">
        <v>1197.3600000000001</v>
      </c>
      <c r="AG63" s="31">
        <v>119.771</v>
      </c>
      <c r="AH63" s="31">
        <v>54.405000000000001</v>
      </c>
      <c r="AI63" s="31">
        <v>68.05</v>
      </c>
      <c r="AJ63" s="31">
        <v>349.85300000000001</v>
      </c>
      <c r="AK63" s="31">
        <v>77.076999999999998</v>
      </c>
      <c r="AL63" s="31">
        <v>72.213999999999999</v>
      </c>
      <c r="AM63" s="31">
        <v>80.584000000000003</v>
      </c>
      <c r="AN63" s="31">
        <v>91.801000000000002</v>
      </c>
      <c r="AO63" s="31">
        <v>70.009</v>
      </c>
      <c r="AP63" s="31">
        <v>79.475999999999999</v>
      </c>
      <c r="AQ63" s="31">
        <v>68.210999999999999</v>
      </c>
      <c r="AR63" s="31">
        <v>65.909000000000006</v>
      </c>
      <c r="AT63" s="31">
        <v>910.31200000000001</v>
      </c>
      <c r="AU63" s="31">
        <v>138.506</v>
      </c>
      <c r="AV63" s="31">
        <v>76.956000000000003</v>
      </c>
      <c r="AW63" s="31">
        <v>73.084000000000003</v>
      </c>
      <c r="AX63" s="31">
        <v>68.174999999999997</v>
      </c>
      <c r="AY63" s="31">
        <v>72.492000000000004</v>
      </c>
      <c r="AZ63" s="31">
        <v>67.56</v>
      </c>
      <c r="BA63" s="31">
        <v>115.30200000000001</v>
      </c>
      <c r="BB63" s="31">
        <v>110.553</v>
      </c>
      <c r="BC63" s="31">
        <v>110.553</v>
      </c>
      <c r="BD63" s="31">
        <v>110.553</v>
      </c>
      <c r="BE63" s="31">
        <v>110.553</v>
      </c>
      <c r="BF63" s="31">
        <v>110.553</v>
      </c>
      <c r="BH63" s="31">
        <f t="shared" si="0"/>
        <v>175.01099999999997</v>
      </c>
      <c r="BI63" s="108">
        <v>9.7550000000000008</v>
      </c>
      <c r="BJ63" s="108">
        <v>26.93</v>
      </c>
      <c r="BK63" s="108">
        <v>15.554</v>
      </c>
      <c r="BL63" s="108">
        <v>5.09</v>
      </c>
      <c r="BM63" s="108" t="s">
        <v>289</v>
      </c>
      <c r="BN63" s="108">
        <v>26.949000000000002</v>
      </c>
      <c r="BO63" s="108">
        <v>13.847</v>
      </c>
      <c r="BP63" s="108">
        <v>12.193</v>
      </c>
      <c r="BQ63" s="108">
        <v>18.512</v>
      </c>
      <c r="BR63" s="108">
        <v>14.813000000000001</v>
      </c>
      <c r="BS63" s="108">
        <v>20.135999999999999</v>
      </c>
      <c r="BT63" s="108">
        <v>11.231999999999999</v>
      </c>
      <c r="BV63" s="108">
        <f t="shared" si="2"/>
        <v>234.71558000000002</v>
      </c>
      <c r="BW63" s="108">
        <v>15.01778</v>
      </c>
      <c r="BX63" s="108">
        <v>16.938580000000002</v>
      </c>
      <c r="BY63" s="108">
        <v>17.931809999999999</v>
      </c>
      <c r="BZ63" s="108">
        <v>18.965479999999999</v>
      </c>
      <c r="CA63" s="108">
        <v>15.566210000000002</v>
      </c>
      <c r="CB63" s="108">
        <v>17.662410000000001</v>
      </c>
      <c r="CC63" s="108">
        <v>20.869389999999999</v>
      </c>
      <c r="CD63" s="108">
        <v>30.828510000000001</v>
      </c>
      <c r="CE63" s="108">
        <v>33.098800000000004</v>
      </c>
      <c r="CF63" s="108">
        <v>17.281430000000004</v>
      </c>
      <c r="CG63" s="108">
        <v>15.59679</v>
      </c>
      <c r="CH63" s="108">
        <v>14.958390000000001</v>
      </c>
      <c r="CI63" s="165"/>
      <c r="CJ63" s="108">
        <f t="shared" si="4"/>
        <v>354.14353</v>
      </c>
      <c r="CK63" s="108">
        <v>24.261760000000002</v>
      </c>
      <c r="CL63" s="108">
        <v>18.142700000000001</v>
      </c>
      <c r="CM63" s="108">
        <v>26.469270000000002</v>
      </c>
      <c r="CN63" s="108">
        <v>29.384029999999999</v>
      </c>
      <c r="CO63" s="108">
        <v>48.977980000000002</v>
      </c>
      <c r="CP63" s="108">
        <v>24.052440000000001</v>
      </c>
      <c r="CQ63" s="108">
        <v>24.161739999999998</v>
      </c>
      <c r="CR63" s="108">
        <v>43.350850000000001</v>
      </c>
      <c r="CS63" s="108">
        <v>29.466909999999999</v>
      </c>
      <c r="CT63" s="108">
        <v>17.632720000000003</v>
      </c>
      <c r="CU63" s="108">
        <v>38.776060000000008</v>
      </c>
      <c r="CV63" s="108">
        <v>29.46707</v>
      </c>
      <c r="CX63" s="108">
        <f t="shared" si="6"/>
        <v>466.60396000000003</v>
      </c>
      <c r="CY63" s="108">
        <v>62.689320000000002</v>
      </c>
      <c r="CZ63" s="108">
        <v>67.460210000000004</v>
      </c>
      <c r="DA63" s="108">
        <v>67.314819999999997</v>
      </c>
      <c r="DB63" s="108">
        <v>31.891510000000004</v>
      </c>
      <c r="DC63" s="108">
        <v>32.032800000000002</v>
      </c>
      <c r="DD63" s="108">
        <v>27.999760000000002</v>
      </c>
      <c r="DE63" s="108">
        <v>29.069939999999999</v>
      </c>
      <c r="DF63" s="108">
        <v>28.110760000000003</v>
      </c>
      <c r="DG63" s="108">
        <v>23.070890000000002</v>
      </c>
      <c r="DH63" s="108">
        <v>34.34158</v>
      </c>
      <c r="DI63" s="108">
        <v>28.333290000000002</v>
      </c>
      <c r="DJ63" s="108">
        <v>34.289079999999998</v>
      </c>
      <c r="DL63" s="108">
        <f t="shared" ref="DL63:DL70" si="170">SUM(DM63:DX63)</f>
        <v>360.95032000000003</v>
      </c>
      <c r="DM63" s="58">
        <v>28.738770000000002</v>
      </c>
      <c r="DN63" s="58">
        <v>19.880089999999999</v>
      </c>
      <c r="DO63" s="58">
        <v>43.299659999999996</v>
      </c>
      <c r="DP63" s="58">
        <v>26.24784</v>
      </c>
      <c r="DQ63" s="58">
        <v>34.243459999999999</v>
      </c>
      <c r="DR63" s="58">
        <v>28.594180000000001</v>
      </c>
      <c r="DS63" s="58">
        <v>29.453749999999999</v>
      </c>
      <c r="DT63" s="58">
        <v>30.32433</v>
      </c>
      <c r="DU63" s="58">
        <v>28.523630000000001</v>
      </c>
      <c r="DV63" s="58">
        <v>25.49371</v>
      </c>
      <c r="DW63" s="58">
        <v>33.36383</v>
      </c>
      <c r="DX63" s="58">
        <v>32.78707</v>
      </c>
      <c r="DY63" s="195"/>
      <c r="EA63" s="108">
        <f t="shared" ref="EA63:EA126" si="171">SUM(EB63:EM63)</f>
        <v>2498.2710399999992</v>
      </c>
      <c r="EB63" s="58">
        <v>30.14753</v>
      </c>
      <c r="EC63" s="58">
        <v>52.421309999999998</v>
      </c>
      <c r="ED63" s="58">
        <v>66.770219999999995</v>
      </c>
      <c r="EE63" s="58">
        <v>66.770219999999995</v>
      </c>
      <c r="EF63" s="58">
        <v>1346.7702199999999</v>
      </c>
      <c r="EG63" s="58">
        <v>66.770219999999995</v>
      </c>
      <c r="EH63" s="58">
        <v>144.77021999999999</v>
      </c>
      <c r="EI63" s="58">
        <v>144.77021999999999</v>
      </c>
      <c r="EJ63" s="58">
        <v>144.77021999999999</v>
      </c>
      <c r="EK63" s="58">
        <v>144.77021999999999</v>
      </c>
      <c r="EL63" s="58">
        <v>144.77021999999999</v>
      </c>
      <c r="EM63" s="58">
        <v>144.77021999999999</v>
      </c>
      <c r="EN63" s="195"/>
    </row>
    <row r="64" spans="2:144" s="17" customFormat="1" hidden="1" outlineLevel="1" x14ac:dyDescent="0.35">
      <c r="B64" s="113" t="s">
        <v>185</v>
      </c>
      <c r="C64" s="114"/>
      <c r="D64" s="41">
        <v>68557.872000000003</v>
      </c>
      <c r="E64" s="41">
        <v>4740.9699999999993</v>
      </c>
      <c r="F64" s="41">
        <v>4599.2619999999997</v>
      </c>
      <c r="G64" s="41">
        <v>6096.57</v>
      </c>
      <c r="H64" s="41">
        <v>7042.8010000000013</v>
      </c>
      <c r="I64" s="41">
        <v>5395.902</v>
      </c>
      <c r="J64" s="41">
        <v>7708.5360000000001</v>
      </c>
      <c r="K64" s="41">
        <v>5921.62</v>
      </c>
      <c r="L64" s="41">
        <v>4854.5169999999998</v>
      </c>
      <c r="M64" s="41">
        <v>5767.0339999999997</v>
      </c>
      <c r="N64" s="41">
        <v>6050.3519999999999</v>
      </c>
      <c r="O64" s="41">
        <v>4786.6970000000001</v>
      </c>
      <c r="P64" s="41">
        <v>5593.6110000000008</v>
      </c>
      <c r="R64" s="41">
        <v>72794.491999999998</v>
      </c>
      <c r="S64" s="41">
        <v>5147.96</v>
      </c>
      <c r="T64" s="41">
        <v>8218.6280000000006</v>
      </c>
      <c r="U64" s="41">
        <v>3876.424</v>
      </c>
      <c r="V64" s="41">
        <v>5818.2339999999995</v>
      </c>
      <c r="W64" s="41">
        <v>4399.3379999999997</v>
      </c>
      <c r="X64" s="41">
        <v>6949.8779999999997</v>
      </c>
      <c r="Y64" s="41">
        <v>8502.3089999999993</v>
      </c>
      <c r="Z64" s="41">
        <v>6701.3240000000005</v>
      </c>
      <c r="AA64" s="41">
        <v>3530.9989999999998</v>
      </c>
      <c r="AB64" s="41">
        <v>5147.6059999999998</v>
      </c>
      <c r="AC64" s="41">
        <v>3083.9560000000001</v>
      </c>
      <c r="AD64" s="41">
        <v>11417.835999999999</v>
      </c>
      <c r="AF64" s="41">
        <v>73772.303999999989</v>
      </c>
      <c r="AG64" s="41">
        <v>12138.526</v>
      </c>
      <c r="AH64" s="41">
        <v>1466.443</v>
      </c>
      <c r="AI64" s="41">
        <v>7492.8209999999999</v>
      </c>
      <c r="AJ64" s="41">
        <v>6149.7429999999995</v>
      </c>
      <c r="AK64" s="41">
        <v>4930.1869999999999</v>
      </c>
      <c r="AL64" s="41">
        <v>7942.4179999999997</v>
      </c>
      <c r="AM64" s="41">
        <v>5101.2650000000003</v>
      </c>
      <c r="AN64" s="41">
        <v>4779.652</v>
      </c>
      <c r="AO64" s="41">
        <v>5893.2209999999995</v>
      </c>
      <c r="AP64" s="41">
        <v>8929.2790000000005</v>
      </c>
      <c r="AQ64" s="41">
        <v>4050.8940000000002</v>
      </c>
      <c r="AR64" s="41">
        <v>4897.8550000000005</v>
      </c>
      <c r="AT64" s="41">
        <v>58398.328999999998</v>
      </c>
      <c r="AU64" s="41">
        <v>7906.192</v>
      </c>
      <c r="AV64" s="41">
        <v>6888.1299999999992</v>
      </c>
      <c r="AW64" s="41">
        <v>5178.5079999999998</v>
      </c>
      <c r="AX64" s="41">
        <v>2697.1330000000003</v>
      </c>
      <c r="AY64" s="41">
        <v>3602.5909999999999</v>
      </c>
      <c r="AZ64" s="41">
        <v>5760.2790000000005</v>
      </c>
      <c r="BA64" s="41">
        <v>11407.932000000001</v>
      </c>
      <c r="BB64" s="41">
        <v>10553.48</v>
      </c>
      <c r="BC64" s="41">
        <v>11363.969000000001</v>
      </c>
      <c r="BD64" s="41">
        <v>9049.8260000000009</v>
      </c>
      <c r="BE64" s="41">
        <v>9138.1699999999983</v>
      </c>
      <c r="BF64" s="41">
        <v>8839.5829999999987</v>
      </c>
      <c r="BH64" s="41">
        <f t="shared" si="0"/>
        <v>55750.91</v>
      </c>
      <c r="BI64" s="109">
        <f>SUM(BI65:BI76)</f>
        <v>5615.5210000000006</v>
      </c>
      <c r="BJ64" s="109">
        <f t="shared" ref="BJ64:BT64" si="172">SUM(BJ65:BJ76)</f>
        <v>10131.698</v>
      </c>
      <c r="BK64" s="109">
        <f t="shared" si="172"/>
        <v>4784.6600000000008</v>
      </c>
      <c r="BL64" s="109">
        <f t="shared" si="172"/>
        <v>4852.4620000000004</v>
      </c>
      <c r="BM64" s="109">
        <f t="shared" si="172"/>
        <v>4011.9609999999993</v>
      </c>
      <c r="BN64" s="109">
        <f t="shared" si="172"/>
        <v>4047.681</v>
      </c>
      <c r="BO64" s="109">
        <f t="shared" si="172"/>
        <v>2193.2860000000001</v>
      </c>
      <c r="BP64" s="109">
        <f t="shared" si="172"/>
        <v>2646.7429999999995</v>
      </c>
      <c r="BQ64" s="109">
        <f t="shared" si="172"/>
        <v>5674.7699999999995</v>
      </c>
      <c r="BR64" s="109">
        <f t="shared" si="172"/>
        <v>3369.6879999999992</v>
      </c>
      <c r="BS64" s="109">
        <f t="shared" si="172"/>
        <v>4164.5790000000006</v>
      </c>
      <c r="BT64" s="109">
        <f t="shared" si="172"/>
        <v>4257.8610000000008</v>
      </c>
      <c r="BV64" s="109">
        <f t="shared" si="2"/>
        <v>42177.049460000002</v>
      </c>
      <c r="BW64" s="41">
        <f>SUM(BW65:BW76)</f>
        <v>3434.4645800000003</v>
      </c>
      <c r="BX64" s="41">
        <f t="shared" ref="BX64" si="173">SUM(BX65:BX76)</f>
        <v>3911.4435900000003</v>
      </c>
      <c r="BY64" s="41">
        <f t="shared" ref="BY64" si="174">SUM(BY65:BY76)</f>
        <v>2565.9726300000002</v>
      </c>
      <c r="BZ64" s="41">
        <f t="shared" ref="BZ64" si="175">SUM(BZ65:BZ76)</f>
        <v>2218.31495</v>
      </c>
      <c r="CA64" s="41">
        <f t="shared" ref="CA64" si="176">SUM(CA65:CA76)</f>
        <v>3635.3323599999999</v>
      </c>
      <c r="CB64" s="41">
        <f t="shared" ref="CB64" si="177">SUM(CB65:CB76)</f>
        <v>3027.2829399999991</v>
      </c>
      <c r="CC64" s="41">
        <f t="shared" ref="CC64" si="178">SUM(CC65:CC76)</f>
        <v>3886.7728100000004</v>
      </c>
      <c r="CD64" s="41">
        <f t="shared" ref="CD64" si="179">SUM(CD65:CD76)</f>
        <v>2487.3410000000003</v>
      </c>
      <c r="CE64" s="41">
        <f t="shared" ref="CE64" si="180">SUM(CE65:CE76)</f>
        <v>3938.54412</v>
      </c>
      <c r="CF64" s="41">
        <f t="shared" ref="CF64" si="181">SUM(CF65:CF76)</f>
        <v>6042.1131200000027</v>
      </c>
      <c r="CG64" s="41">
        <f t="shared" ref="CG64" si="182">SUM(CG65:CG76)</f>
        <v>3192.3954599999993</v>
      </c>
      <c r="CH64" s="41">
        <f t="shared" ref="CH64" si="183">SUM(CH65:CH76)</f>
        <v>3837.0719000000008</v>
      </c>
      <c r="CJ64" s="109">
        <f t="shared" si="4"/>
        <v>47214.824160000004</v>
      </c>
      <c r="CK64" s="41">
        <f>SUM(CK65:CK76)</f>
        <v>4466.9262200000003</v>
      </c>
      <c r="CL64" s="41">
        <f t="shared" ref="CL64:CV64" si="184">SUM(CL65:CL76)</f>
        <v>5324.9052600000014</v>
      </c>
      <c r="CM64" s="41">
        <f t="shared" si="184"/>
        <v>4223.7751899999994</v>
      </c>
      <c r="CN64" s="41">
        <f t="shared" si="184"/>
        <v>3232.3004000000005</v>
      </c>
      <c r="CO64" s="41">
        <f t="shared" si="184"/>
        <v>4572.3725599999998</v>
      </c>
      <c r="CP64" s="41">
        <f t="shared" si="184"/>
        <v>5026.7459799999997</v>
      </c>
      <c r="CQ64" s="41">
        <f t="shared" si="184"/>
        <v>3221.0718299999999</v>
      </c>
      <c r="CR64" s="41">
        <f t="shared" si="184"/>
        <v>2711.7361700000001</v>
      </c>
      <c r="CS64" s="41">
        <f t="shared" si="184"/>
        <v>2939.8791399999996</v>
      </c>
      <c r="CT64" s="41">
        <f t="shared" si="184"/>
        <v>4769.7347</v>
      </c>
      <c r="CU64" s="41">
        <f t="shared" si="184"/>
        <v>4013.1014299999993</v>
      </c>
      <c r="CV64" s="41">
        <f t="shared" si="184"/>
        <v>2712.2752799999998</v>
      </c>
      <c r="CW64" s="166"/>
      <c r="CX64" s="109">
        <f t="shared" si="6"/>
        <v>68780.060760000008</v>
      </c>
      <c r="CY64" s="41">
        <f>SUM(CY65:CY76)</f>
        <v>4875.7149500000005</v>
      </c>
      <c r="CZ64" s="41">
        <f t="shared" ref="CZ64:DJ64" si="185">SUM(CZ65:CZ76)</f>
        <v>3129.0089599999997</v>
      </c>
      <c r="DA64" s="41">
        <f t="shared" si="185"/>
        <v>6767.3172000000022</v>
      </c>
      <c r="DB64" s="41">
        <f t="shared" si="185"/>
        <v>5366.8097899999993</v>
      </c>
      <c r="DC64" s="41">
        <f t="shared" si="185"/>
        <v>6047.5016399999995</v>
      </c>
      <c r="DD64" s="41">
        <f t="shared" si="185"/>
        <v>5427.6067900000007</v>
      </c>
      <c r="DE64" s="41">
        <f t="shared" si="185"/>
        <v>4219.2735599999996</v>
      </c>
      <c r="DF64" s="41">
        <f t="shared" si="185"/>
        <v>8046.7453200000009</v>
      </c>
      <c r="DG64" s="41">
        <f t="shared" si="185"/>
        <v>6068.69589</v>
      </c>
      <c r="DH64" s="41">
        <f t="shared" si="185"/>
        <v>5370.7401</v>
      </c>
      <c r="DI64" s="41">
        <f t="shared" si="185"/>
        <v>6187.0995499999999</v>
      </c>
      <c r="DJ64" s="41">
        <f t="shared" si="185"/>
        <v>7273.547010000002</v>
      </c>
      <c r="DK64" s="166"/>
      <c r="DL64" s="109">
        <f t="shared" si="170"/>
        <v>110131.44998</v>
      </c>
      <c r="DM64" s="41">
        <f>SUM(DM65:DM76)</f>
        <v>7247.1714699999984</v>
      </c>
      <c r="DN64" s="41">
        <f t="shared" ref="DN64:DX64" si="186">SUM(DN65:DN76)</f>
        <v>26272.730989999993</v>
      </c>
      <c r="DO64" s="41">
        <f t="shared" si="186"/>
        <v>5794.2924699999994</v>
      </c>
      <c r="DP64" s="41">
        <f t="shared" si="186"/>
        <v>7736.0301599999984</v>
      </c>
      <c r="DQ64" s="41">
        <f t="shared" si="186"/>
        <v>7913.3484299999991</v>
      </c>
      <c r="DR64" s="41">
        <f t="shared" si="186"/>
        <v>8217.666659999999</v>
      </c>
      <c r="DS64" s="41">
        <f t="shared" si="186"/>
        <v>9034.5052200000027</v>
      </c>
      <c r="DT64" s="41">
        <f t="shared" si="186"/>
        <v>7034.6284500000002</v>
      </c>
      <c r="DU64" s="41">
        <f t="shared" si="186"/>
        <v>6583.6258699999998</v>
      </c>
      <c r="DV64" s="41">
        <f t="shared" si="186"/>
        <v>7013.0374499999998</v>
      </c>
      <c r="DW64" s="41">
        <f t="shared" si="186"/>
        <v>8023.7725499999997</v>
      </c>
      <c r="DX64" s="41">
        <f t="shared" si="186"/>
        <v>9260.6402600000038</v>
      </c>
      <c r="DY64" s="195"/>
      <c r="DZ64" s="166"/>
      <c r="EA64" s="109">
        <f t="shared" si="171"/>
        <v>165787.88786336387</v>
      </c>
      <c r="EB64" s="41">
        <f>SUM(EB65:EB76)</f>
        <v>7429.5371919999998</v>
      </c>
      <c r="EC64" s="41">
        <f t="shared" ref="EC64:EM64" si="187">SUM(EC65:EC76)</f>
        <v>10914.792379306</v>
      </c>
      <c r="ED64" s="41">
        <f t="shared" si="187"/>
        <v>40330.242864170628</v>
      </c>
      <c r="EE64" s="41">
        <f t="shared" si="187"/>
        <v>14658.884222359251</v>
      </c>
      <c r="EF64" s="41">
        <f t="shared" si="187"/>
        <v>11424.025628992582</v>
      </c>
      <c r="EG64" s="41">
        <f t="shared" si="187"/>
        <v>13673.119344712584</v>
      </c>
      <c r="EH64" s="41">
        <f t="shared" si="187"/>
        <v>11506.709556962582</v>
      </c>
      <c r="EI64" s="41">
        <f t="shared" si="187"/>
        <v>11831.524862912582</v>
      </c>
      <c r="EJ64" s="41">
        <f t="shared" si="187"/>
        <v>10570.131850662583</v>
      </c>
      <c r="EK64" s="41">
        <f t="shared" si="187"/>
        <v>10591.819973579251</v>
      </c>
      <c r="EL64" s="41">
        <f t="shared" si="187"/>
        <v>10509.867486632582</v>
      </c>
      <c r="EM64" s="41">
        <f t="shared" si="187"/>
        <v>12347.232501073247</v>
      </c>
      <c r="EN64" s="195"/>
    </row>
    <row r="65" spans="2:144" hidden="1" outlineLevel="2" x14ac:dyDescent="0.35">
      <c r="B65" s="29" t="s">
        <v>186</v>
      </c>
      <c r="C65" s="30"/>
      <c r="D65" s="31">
        <v>30844.179</v>
      </c>
      <c r="E65" s="31">
        <v>2214.3119999999999</v>
      </c>
      <c r="F65" s="31">
        <v>1934.374</v>
      </c>
      <c r="G65" s="31">
        <v>3102.721</v>
      </c>
      <c r="H65" s="31">
        <v>1861.1010000000001</v>
      </c>
      <c r="I65" s="31">
        <v>2362.384</v>
      </c>
      <c r="J65" s="31">
        <v>3518.82</v>
      </c>
      <c r="K65" s="31">
        <v>2116.9870000000001</v>
      </c>
      <c r="L65" s="31">
        <v>2413.777</v>
      </c>
      <c r="M65" s="31">
        <v>3435.4969999999998</v>
      </c>
      <c r="N65" s="31">
        <v>2764.904</v>
      </c>
      <c r="O65" s="31">
        <v>1576.933</v>
      </c>
      <c r="P65" s="31">
        <v>3542.3690000000001</v>
      </c>
      <c r="R65" s="31">
        <v>29885.733999999993</v>
      </c>
      <c r="S65" s="31">
        <v>2395.0859999999998</v>
      </c>
      <c r="T65" s="31">
        <v>4489.2780000000002</v>
      </c>
      <c r="U65" s="31">
        <v>926.01400000000001</v>
      </c>
      <c r="V65" s="31">
        <v>3465.6329999999998</v>
      </c>
      <c r="W65" s="31">
        <v>2477.3690000000001</v>
      </c>
      <c r="X65" s="31">
        <v>2514.0749999999998</v>
      </c>
      <c r="Y65" s="31">
        <v>3740.4079999999999</v>
      </c>
      <c r="Z65" s="31">
        <v>2083.2979999999998</v>
      </c>
      <c r="AA65" s="31">
        <v>1257.83</v>
      </c>
      <c r="AB65" s="31">
        <v>1563.3689999999999</v>
      </c>
      <c r="AC65" s="31">
        <v>1553.854</v>
      </c>
      <c r="AD65" s="31">
        <v>3419.52</v>
      </c>
      <c r="AF65" s="31">
        <v>35083.693999999996</v>
      </c>
      <c r="AG65" s="31">
        <v>6179.058</v>
      </c>
      <c r="AH65" s="31">
        <v>1146.0119999999999</v>
      </c>
      <c r="AI65" s="31">
        <v>3316.6660000000002</v>
      </c>
      <c r="AJ65" s="31">
        <v>2798.5450000000001</v>
      </c>
      <c r="AK65" s="31">
        <v>2301.3829999999998</v>
      </c>
      <c r="AL65" s="31">
        <v>2793.319</v>
      </c>
      <c r="AM65" s="31">
        <v>2151.3690000000001</v>
      </c>
      <c r="AN65" s="31">
        <v>1713.9780000000001</v>
      </c>
      <c r="AO65" s="31">
        <v>2462.3130000000001</v>
      </c>
      <c r="AP65" s="31">
        <v>4120.7879999999996</v>
      </c>
      <c r="AQ65" s="31">
        <v>2705.5210000000002</v>
      </c>
      <c r="AR65" s="31">
        <v>3394.7420000000002</v>
      </c>
      <c r="AT65" s="31">
        <v>21852.449000000001</v>
      </c>
      <c r="AU65" s="31">
        <v>1754.229</v>
      </c>
      <c r="AV65" s="31">
        <v>2687.7739999999999</v>
      </c>
      <c r="AW65" s="31">
        <v>1356.7919999999999</v>
      </c>
      <c r="AX65" s="31">
        <v>1437.393</v>
      </c>
      <c r="AY65" s="31">
        <v>1086.1579999999999</v>
      </c>
      <c r="AZ65" s="31">
        <v>1906.99</v>
      </c>
      <c r="BA65" s="31">
        <v>5171.0029999999997</v>
      </c>
      <c r="BB65" s="31">
        <v>4006.1179999999999</v>
      </c>
      <c r="BC65" s="31">
        <v>3793.893</v>
      </c>
      <c r="BD65" s="31">
        <v>3182.8919999999998</v>
      </c>
      <c r="BE65" s="31">
        <v>3233.0859999999998</v>
      </c>
      <c r="BF65" s="31">
        <v>2986.895</v>
      </c>
      <c r="BH65" s="31">
        <f t="shared" si="0"/>
        <v>28084.400000000001</v>
      </c>
      <c r="BI65" s="108">
        <v>1639.5830000000001</v>
      </c>
      <c r="BJ65" s="108">
        <v>4532.4260000000004</v>
      </c>
      <c r="BK65" s="108">
        <v>3066.5030000000002</v>
      </c>
      <c r="BL65" s="108">
        <v>1723.865</v>
      </c>
      <c r="BM65" s="108">
        <v>1881.6859999999999</v>
      </c>
      <c r="BN65" s="108">
        <v>2652.9749999999999</v>
      </c>
      <c r="BO65" s="108">
        <v>1508.2950000000001</v>
      </c>
      <c r="BP65" s="108">
        <v>380.27499999999998</v>
      </c>
      <c r="BQ65" s="108">
        <v>3439.835</v>
      </c>
      <c r="BR65" s="108">
        <v>2360.3240000000001</v>
      </c>
      <c r="BS65" s="108">
        <v>1908.0920000000001</v>
      </c>
      <c r="BT65" s="108">
        <v>2990.5410000000002</v>
      </c>
      <c r="BV65" s="31">
        <f t="shared" si="2"/>
        <v>25229.006650000003</v>
      </c>
      <c r="BW65" s="108">
        <v>1934.18751</v>
      </c>
      <c r="BX65" s="108">
        <v>2348.0515000000005</v>
      </c>
      <c r="BY65" s="108">
        <v>1163.04538</v>
      </c>
      <c r="BZ65" s="108">
        <v>1183.9764299999999</v>
      </c>
      <c r="CA65" s="108">
        <v>1983.3949099999998</v>
      </c>
      <c r="CB65" s="108">
        <v>1923.5211499999998</v>
      </c>
      <c r="CC65" s="108">
        <v>2009.3797800000004</v>
      </c>
      <c r="CD65" s="108">
        <v>1095.2658000000001</v>
      </c>
      <c r="CE65" s="108">
        <v>2743.0703400000002</v>
      </c>
      <c r="CF65" s="108">
        <v>4972.4992800000009</v>
      </c>
      <c r="CG65" s="108">
        <v>2147.2366699999998</v>
      </c>
      <c r="CH65" s="108">
        <v>1725.3779000000004</v>
      </c>
      <c r="CI65" s="165"/>
      <c r="CJ65" s="108">
        <f t="shared" si="4"/>
        <v>27502.731360000005</v>
      </c>
      <c r="CK65" s="108">
        <v>3015.8712300000007</v>
      </c>
      <c r="CL65" s="108">
        <v>3702.14687</v>
      </c>
      <c r="CM65" s="108">
        <v>2278.4410099999996</v>
      </c>
      <c r="CN65" s="108">
        <v>1811.3332000000003</v>
      </c>
      <c r="CO65" s="108">
        <v>3118.8786</v>
      </c>
      <c r="CP65" s="108">
        <v>3360.35653</v>
      </c>
      <c r="CQ65" s="108">
        <v>1382.2555699999998</v>
      </c>
      <c r="CR65" s="108">
        <v>1617.45849</v>
      </c>
      <c r="CS65" s="108">
        <v>1104.32752</v>
      </c>
      <c r="CT65" s="108">
        <v>2761.0765700000002</v>
      </c>
      <c r="CU65" s="108">
        <v>2323.2879899999998</v>
      </c>
      <c r="CV65" s="108">
        <v>1027.2977800000001</v>
      </c>
      <c r="CX65" s="108">
        <f t="shared" si="6"/>
        <v>38734.09201</v>
      </c>
      <c r="CY65" s="108">
        <v>1978.49965</v>
      </c>
      <c r="CZ65" s="108">
        <v>934.61200999999994</v>
      </c>
      <c r="DA65" s="108">
        <v>4251.8849800000007</v>
      </c>
      <c r="DB65" s="108">
        <v>3543.1024600000005</v>
      </c>
      <c r="DC65" s="108">
        <v>3816.0819699999997</v>
      </c>
      <c r="DD65" s="108">
        <v>2859.7590400000004</v>
      </c>
      <c r="DE65" s="108">
        <v>2240.6554699999997</v>
      </c>
      <c r="DF65" s="108">
        <v>5502.48513</v>
      </c>
      <c r="DG65" s="108">
        <v>3194.6947600000003</v>
      </c>
      <c r="DH65" s="108">
        <v>3480.5884100000003</v>
      </c>
      <c r="DI65" s="108">
        <v>3553.5580399999999</v>
      </c>
      <c r="DJ65" s="108">
        <v>3378.1700900000005</v>
      </c>
      <c r="DL65" s="31">
        <f t="shared" si="170"/>
        <v>71791.649049999993</v>
      </c>
      <c r="DM65" s="58">
        <v>4758.2614999999996</v>
      </c>
      <c r="DN65" s="58">
        <v>23878.435129999998</v>
      </c>
      <c r="DO65" s="58">
        <v>2881.0607899999995</v>
      </c>
      <c r="DP65" s="58">
        <v>4784.8865800000003</v>
      </c>
      <c r="DQ65" s="58">
        <v>4686.5063699999992</v>
      </c>
      <c r="DR65" s="58">
        <v>4886.3673999999983</v>
      </c>
      <c r="DS65" s="58">
        <v>5561.1264300000003</v>
      </c>
      <c r="DT65" s="58">
        <v>3081.4490599999995</v>
      </c>
      <c r="DU65" s="58">
        <v>2961.56394</v>
      </c>
      <c r="DV65" s="58">
        <v>4261.0554199999997</v>
      </c>
      <c r="DW65" s="58">
        <v>4606.9700899999998</v>
      </c>
      <c r="DX65" s="58">
        <v>5443.9663400000027</v>
      </c>
      <c r="DY65" s="195" t="s">
        <v>429</v>
      </c>
      <c r="EA65" s="31">
        <f t="shared" si="171"/>
        <v>110862.42665975055</v>
      </c>
      <c r="EB65" s="58">
        <v>3449.5378119999996</v>
      </c>
      <c r="EC65" s="58">
        <v>6110.4946600000012</v>
      </c>
      <c r="ED65" s="58">
        <v>35862.418267764624</v>
      </c>
      <c r="EE65" s="58">
        <v>9801.277311736585</v>
      </c>
      <c r="EF65" s="58">
        <v>6925.3428155365827</v>
      </c>
      <c r="EG65" s="58">
        <v>9140.6276182565834</v>
      </c>
      <c r="EH65" s="58">
        <v>6920.682339256583</v>
      </c>
      <c r="EI65" s="58">
        <v>7193.6867274065835</v>
      </c>
      <c r="EJ65" s="58">
        <v>5909.4656241065841</v>
      </c>
      <c r="EK65" s="58">
        <v>5948.7894037065844</v>
      </c>
      <c r="EL65" s="58">
        <v>5889.9481156565844</v>
      </c>
      <c r="EM65" s="58">
        <v>7710.1559643232504</v>
      </c>
      <c r="EN65" s="195" t="s">
        <v>429</v>
      </c>
    </row>
    <row r="66" spans="2:144" hidden="1" outlineLevel="2" x14ac:dyDescent="0.35">
      <c r="B66" s="29" t="s">
        <v>187</v>
      </c>
      <c r="C66" s="30"/>
      <c r="D66" s="31">
        <v>1000.772</v>
      </c>
      <c r="E66" s="31">
        <v>82.292000000000002</v>
      </c>
      <c r="F66" s="31">
        <v>0</v>
      </c>
      <c r="G66" s="31">
        <v>164.58500000000001</v>
      </c>
      <c r="H66" s="31">
        <v>82.292000000000002</v>
      </c>
      <c r="I66" s="31">
        <v>82.292000000000002</v>
      </c>
      <c r="J66" s="31">
        <v>0</v>
      </c>
      <c r="K66" s="31">
        <v>164.58500000000001</v>
      </c>
      <c r="L66" s="31">
        <v>82.292000000000002</v>
      </c>
      <c r="M66" s="31">
        <v>82.292000000000002</v>
      </c>
      <c r="N66" s="31">
        <v>82.292000000000002</v>
      </c>
      <c r="O66" s="31">
        <v>88.924999999999997</v>
      </c>
      <c r="P66" s="31">
        <v>88.924999999999997</v>
      </c>
      <c r="R66" s="31">
        <v>984.39099999999985</v>
      </c>
      <c r="S66" s="31">
        <v>88.924999999999997</v>
      </c>
      <c r="T66" s="31">
        <v>86.087999999999994</v>
      </c>
      <c r="U66" s="31">
        <v>88.924999999999997</v>
      </c>
      <c r="V66" s="31">
        <v>88.924999999999997</v>
      </c>
      <c r="W66" s="31">
        <v>88.924999999999997</v>
      </c>
      <c r="X66" s="31">
        <v>88.924999999999997</v>
      </c>
      <c r="Y66" s="31">
        <v>0</v>
      </c>
      <c r="Z66" s="31">
        <v>88.924999999999997</v>
      </c>
      <c r="AA66" s="31">
        <v>0</v>
      </c>
      <c r="AB66" s="31">
        <v>88.924999999999997</v>
      </c>
      <c r="AC66" s="31">
        <v>0</v>
      </c>
      <c r="AD66" s="31">
        <v>275.82799999999997</v>
      </c>
      <c r="AF66" s="31">
        <v>1146.79</v>
      </c>
      <c r="AG66" s="31">
        <v>0</v>
      </c>
      <c r="AH66" s="31">
        <v>0</v>
      </c>
      <c r="AI66" s="31">
        <v>293.93299999999999</v>
      </c>
      <c r="AJ66" s="31">
        <v>97.977999999999994</v>
      </c>
      <c r="AK66" s="31">
        <v>97.977999999999994</v>
      </c>
      <c r="AL66" s="31">
        <v>188.131</v>
      </c>
      <c r="AM66" s="31">
        <v>0</v>
      </c>
      <c r="AN66" s="31">
        <v>90.153000000000006</v>
      </c>
      <c r="AO66" s="31">
        <v>0</v>
      </c>
      <c r="AP66" s="31">
        <v>162.47</v>
      </c>
      <c r="AQ66" s="31">
        <v>72.316999999999993</v>
      </c>
      <c r="AR66" s="31">
        <v>143.83000000000001</v>
      </c>
      <c r="AT66" s="31">
        <v>735.65700000000004</v>
      </c>
      <c r="AU66" s="31">
        <v>71.915000000000006</v>
      </c>
      <c r="AV66" s="31">
        <v>56.484000000000002</v>
      </c>
      <c r="AW66" s="31">
        <v>15.430999999999999</v>
      </c>
      <c r="AX66" s="31">
        <v>71.915000000000006</v>
      </c>
      <c r="AY66" s="31">
        <v>143.83000000000001</v>
      </c>
      <c r="AZ66" s="31">
        <v>0</v>
      </c>
      <c r="BA66" s="31">
        <v>169.09100000000001</v>
      </c>
      <c r="BB66" s="31">
        <v>84.546000000000006</v>
      </c>
      <c r="BC66" s="31">
        <v>84.546000000000006</v>
      </c>
      <c r="BD66" s="31">
        <v>84.546000000000006</v>
      </c>
      <c r="BE66" s="31">
        <v>88.35</v>
      </c>
      <c r="BF66" s="31">
        <v>88.35</v>
      </c>
      <c r="BH66" s="31">
        <f t="shared" si="0"/>
        <v>809.7170000000001</v>
      </c>
      <c r="BI66" s="108">
        <v>61.927</v>
      </c>
      <c r="BJ66" s="108">
        <v>123.854</v>
      </c>
      <c r="BK66" s="108">
        <v>61.927</v>
      </c>
      <c r="BL66" s="108" t="s">
        <v>289</v>
      </c>
      <c r="BM66" s="108">
        <v>116.61499999999999</v>
      </c>
      <c r="BN66" s="108">
        <v>58.307000000000002</v>
      </c>
      <c r="BO66" s="108" t="s">
        <v>289</v>
      </c>
      <c r="BP66" s="108">
        <v>116.61499999999999</v>
      </c>
      <c r="BQ66" s="108">
        <v>58.307000000000002</v>
      </c>
      <c r="BR66" s="108">
        <v>58.307000000000002</v>
      </c>
      <c r="BS66" s="108" t="s">
        <v>289</v>
      </c>
      <c r="BT66" s="108">
        <v>153.858</v>
      </c>
      <c r="BV66" s="31">
        <f t="shared" si="2"/>
        <v>634.00135</v>
      </c>
      <c r="BW66" s="108">
        <v>0</v>
      </c>
      <c r="BX66" s="108">
        <v>116.61485</v>
      </c>
      <c r="BY66" s="108">
        <v>0</v>
      </c>
      <c r="BZ66" s="108">
        <v>116.61486000000001</v>
      </c>
      <c r="CA66" s="108">
        <v>58.307430000000004</v>
      </c>
      <c r="CB66" s="108">
        <v>58.307430000000004</v>
      </c>
      <c r="CC66" s="108">
        <v>0</v>
      </c>
      <c r="CD66" s="108">
        <v>122.46638</v>
      </c>
      <c r="CE66" s="108">
        <v>53.896800000000006</v>
      </c>
      <c r="CF66" s="108">
        <v>53.896800000000006</v>
      </c>
      <c r="CG66" s="108">
        <v>53.896800000000006</v>
      </c>
      <c r="CH66" s="108">
        <v>0</v>
      </c>
      <c r="CI66" s="165"/>
      <c r="CJ66" s="108">
        <f t="shared" si="4"/>
        <v>821.79893999999979</v>
      </c>
      <c r="CK66" s="108">
        <v>107.79360000000001</v>
      </c>
      <c r="CL66" s="108">
        <v>53.896800000000006</v>
      </c>
      <c r="CM66" s="108">
        <v>76.114220000000003</v>
      </c>
      <c r="CN66" s="108">
        <v>0</v>
      </c>
      <c r="CO66" s="108">
        <v>145.99857999999998</v>
      </c>
      <c r="CP66" s="108">
        <v>72.999289999999988</v>
      </c>
      <c r="CQ66" s="108">
        <v>72.999289999999988</v>
      </c>
      <c r="CR66" s="108">
        <v>0</v>
      </c>
      <c r="CS66" s="108">
        <v>145.99857999999998</v>
      </c>
      <c r="CT66" s="108">
        <v>72.999289999999988</v>
      </c>
      <c r="CU66" s="108">
        <v>0</v>
      </c>
      <c r="CV66" s="108">
        <v>72.999289999999988</v>
      </c>
      <c r="CX66" s="108">
        <f t="shared" si="6"/>
        <v>918.47352999999987</v>
      </c>
      <c r="CY66" s="108">
        <v>72.999279999999999</v>
      </c>
      <c r="CZ66" s="108">
        <v>145.99856</v>
      </c>
      <c r="DA66" s="108">
        <v>72.999279999999999</v>
      </c>
      <c r="DB66" s="108">
        <v>72.999279999999999</v>
      </c>
      <c r="DC66" s="108">
        <v>72.999289999999988</v>
      </c>
      <c r="DD66" s="108">
        <v>72.999289999999988</v>
      </c>
      <c r="DE66" s="108">
        <v>72.999289999999988</v>
      </c>
      <c r="DF66" s="108">
        <v>72.999289999999988</v>
      </c>
      <c r="DG66" s="108">
        <v>72.999289999999988</v>
      </c>
      <c r="DH66" s="108">
        <v>0</v>
      </c>
      <c r="DI66" s="108">
        <v>0</v>
      </c>
      <c r="DJ66" s="108">
        <v>188.48068000000001</v>
      </c>
      <c r="DL66" s="31">
        <f t="shared" si="170"/>
        <v>847.0021099999999</v>
      </c>
      <c r="DM66" s="58">
        <v>77.171960000000013</v>
      </c>
      <c r="DN66" s="58">
        <v>0</v>
      </c>
      <c r="DO66" s="58">
        <v>144.09173999999999</v>
      </c>
      <c r="DP66" s="58">
        <v>69.52649000000001</v>
      </c>
      <c r="DQ66" s="58">
        <v>69.52649000000001</v>
      </c>
      <c r="DR66" s="58">
        <v>69.52649000000001</v>
      </c>
      <c r="DS66" s="58">
        <v>69.52649000000001</v>
      </c>
      <c r="DT66" s="58">
        <v>69.52649000000001</v>
      </c>
      <c r="DU66" s="58">
        <v>69.52649000000001</v>
      </c>
      <c r="DV66" s="58">
        <v>69.52649000000001</v>
      </c>
      <c r="DW66" s="58">
        <v>69.52649000000001</v>
      </c>
      <c r="DX66" s="58">
        <v>69.52649000000001</v>
      </c>
      <c r="DY66" s="195"/>
      <c r="EA66" s="31">
        <f t="shared" si="171"/>
        <v>974.16995499999973</v>
      </c>
      <c r="EB66" s="58">
        <v>69.52649000000001</v>
      </c>
      <c r="EC66" s="58">
        <v>69.52649000000001</v>
      </c>
      <c r="ED66" s="58">
        <v>83.511697499999997</v>
      </c>
      <c r="EE66" s="58">
        <v>83.511697499999997</v>
      </c>
      <c r="EF66" s="58">
        <v>83.511697499999997</v>
      </c>
      <c r="EG66" s="58">
        <v>83.511697499999997</v>
      </c>
      <c r="EH66" s="58">
        <v>83.511697499999997</v>
      </c>
      <c r="EI66" s="58">
        <v>83.511697499999997</v>
      </c>
      <c r="EJ66" s="58">
        <v>83.511697499999997</v>
      </c>
      <c r="EK66" s="58">
        <v>83.511697499999997</v>
      </c>
      <c r="EL66" s="58">
        <v>83.511697499999997</v>
      </c>
      <c r="EM66" s="58">
        <v>83.511697499999997</v>
      </c>
      <c r="EN66" s="195"/>
    </row>
    <row r="67" spans="2:144" hidden="1" outlineLevel="2" x14ac:dyDescent="0.35">
      <c r="B67" s="29" t="s">
        <v>188</v>
      </c>
      <c r="C67" s="30"/>
      <c r="D67" s="31">
        <v>698.56600000000003</v>
      </c>
      <c r="E67" s="31">
        <v>55.902000000000001</v>
      </c>
      <c r="F67" s="31">
        <v>55.886000000000003</v>
      </c>
      <c r="G67" s="31">
        <v>55.875</v>
      </c>
      <c r="H67" s="31">
        <v>0</v>
      </c>
      <c r="I67" s="31">
        <v>111.833</v>
      </c>
      <c r="J67" s="31">
        <v>55.901000000000003</v>
      </c>
      <c r="K67" s="31">
        <v>0</v>
      </c>
      <c r="L67" s="31">
        <v>118.72</v>
      </c>
      <c r="M67" s="31">
        <v>0</v>
      </c>
      <c r="N67" s="31">
        <v>61.119</v>
      </c>
      <c r="O67" s="31">
        <v>61.097000000000001</v>
      </c>
      <c r="P67" s="31">
        <v>122.233</v>
      </c>
      <c r="R67" s="31">
        <v>760.13200000000006</v>
      </c>
      <c r="S67" s="31">
        <v>61.162999999999997</v>
      </c>
      <c r="T67" s="31">
        <v>61.128999999999998</v>
      </c>
      <c r="U67" s="31">
        <v>61.125</v>
      </c>
      <c r="V67" s="31">
        <v>61.143999999999998</v>
      </c>
      <c r="W67" s="31">
        <v>61.124000000000002</v>
      </c>
      <c r="X67" s="31">
        <v>61.122</v>
      </c>
      <c r="Y67" s="31">
        <v>55.869</v>
      </c>
      <c r="Z67" s="31">
        <v>0</v>
      </c>
      <c r="AA67" s="31">
        <v>135.292</v>
      </c>
      <c r="AB67" s="31">
        <v>0</v>
      </c>
      <c r="AC67" s="31">
        <v>67.605000000000004</v>
      </c>
      <c r="AD67" s="31">
        <v>134.559</v>
      </c>
      <c r="AF67" s="31">
        <v>690.09</v>
      </c>
      <c r="AG67" s="31">
        <v>67.278999999999996</v>
      </c>
      <c r="AH67" s="31">
        <v>0</v>
      </c>
      <c r="AI67" s="31">
        <v>50.738999999999997</v>
      </c>
      <c r="AJ67" s="31">
        <v>135.209</v>
      </c>
      <c r="AK67" s="31">
        <v>0</v>
      </c>
      <c r="AL67" s="31">
        <v>67.605000000000004</v>
      </c>
      <c r="AM67" s="31">
        <v>136.01</v>
      </c>
      <c r="AN67" s="31">
        <v>0</v>
      </c>
      <c r="AO67" s="31">
        <v>70.006</v>
      </c>
      <c r="AP67" s="31">
        <v>0</v>
      </c>
      <c r="AQ67" s="31">
        <v>80.978999999999999</v>
      </c>
      <c r="AR67" s="31">
        <v>82.263000000000005</v>
      </c>
      <c r="AT67" s="31">
        <v>467.68400000000003</v>
      </c>
      <c r="AU67" s="31">
        <v>0</v>
      </c>
      <c r="AV67" s="31">
        <v>82.132999999999996</v>
      </c>
      <c r="AW67" s="31">
        <v>41.084000000000003</v>
      </c>
      <c r="AX67" s="31">
        <v>41.313000000000002</v>
      </c>
      <c r="AY67" s="31">
        <v>41.366</v>
      </c>
      <c r="AZ67" s="31">
        <v>41.237000000000002</v>
      </c>
      <c r="BA67" s="31">
        <v>43.98</v>
      </c>
      <c r="BB67" s="31">
        <v>43.98</v>
      </c>
      <c r="BC67" s="31">
        <v>45.959000000000003</v>
      </c>
      <c r="BD67" s="31">
        <v>45.959000000000003</v>
      </c>
      <c r="BE67" s="31">
        <v>45.959000000000003</v>
      </c>
      <c r="BF67" s="31">
        <v>45.959000000000003</v>
      </c>
      <c r="BH67" s="31">
        <f t="shared" si="0"/>
        <v>433.01599999999996</v>
      </c>
      <c r="BI67" s="108">
        <v>33.503</v>
      </c>
      <c r="BJ67" s="108">
        <v>32.347000000000001</v>
      </c>
      <c r="BK67" s="108" t="s">
        <v>289</v>
      </c>
      <c r="BL67" s="108">
        <v>77.236000000000004</v>
      </c>
      <c r="BM67" s="108">
        <v>42.018999999999998</v>
      </c>
      <c r="BN67" s="108">
        <v>46.75</v>
      </c>
      <c r="BO67" s="108">
        <v>37.494999999999997</v>
      </c>
      <c r="BP67" s="108">
        <v>42.030999999999999</v>
      </c>
      <c r="BQ67" s="108">
        <v>42.116</v>
      </c>
      <c r="BR67" s="108">
        <v>37.402000000000001</v>
      </c>
      <c r="BS67" s="108">
        <v>4.6520000000000001</v>
      </c>
      <c r="BT67" s="108">
        <v>37.465000000000003</v>
      </c>
      <c r="BV67" s="31">
        <f t="shared" si="2"/>
        <v>461.83972999999997</v>
      </c>
      <c r="BW67" s="108">
        <v>41.943809999999999</v>
      </c>
      <c r="BX67" s="108">
        <v>37.360120000000002</v>
      </c>
      <c r="BY67" s="108">
        <v>46.627340000000004</v>
      </c>
      <c r="BZ67" s="108">
        <v>37.360800000000005</v>
      </c>
      <c r="CA67" s="108">
        <v>0</v>
      </c>
      <c r="CB67" s="108">
        <v>37.304830000000003</v>
      </c>
      <c r="CC67" s="108">
        <v>37.303669999999997</v>
      </c>
      <c r="CD67" s="108">
        <v>74.601910000000004</v>
      </c>
      <c r="CE67" s="108">
        <v>37.341949999999997</v>
      </c>
      <c r="CF67" s="108">
        <v>37.336510000000004</v>
      </c>
      <c r="CG67" s="108">
        <v>37.3093</v>
      </c>
      <c r="CH67" s="108">
        <v>37.349489999999996</v>
      </c>
      <c r="CI67" s="165"/>
      <c r="CJ67" s="108">
        <f t="shared" si="4"/>
        <v>474.68330000000003</v>
      </c>
      <c r="CK67" s="108">
        <v>37.281800000000004</v>
      </c>
      <c r="CL67" s="108">
        <v>37.242559999999997</v>
      </c>
      <c r="CM67" s="108">
        <v>41.200720000000004</v>
      </c>
      <c r="CN67" s="108">
        <v>41.200449999999996</v>
      </c>
      <c r="CO67" s="108">
        <v>41.326480000000004</v>
      </c>
      <c r="CP67" s="108">
        <v>41.179459999999999</v>
      </c>
      <c r="CQ67" s="108">
        <v>41.255160000000004</v>
      </c>
      <c r="CR67" s="108">
        <v>41.329699999999995</v>
      </c>
      <c r="CS67" s="108">
        <v>41.279969999999999</v>
      </c>
      <c r="CT67" s="108">
        <v>28.99222</v>
      </c>
      <c r="CU67" s="108">
        <v>0</v>
      </c>
      <c r="CV67" s="108">
        <v>82.394779999999997</v>
      </c>
      <c r="CX67" s="108">
        <f t="shared" si="6"/>
        <v>248.28981999999999</v>
      </c>
      <c r="CY67" s="108">
        <v>0</v>
      </c>
      <c r="CZ67" s="108">
        <v>0</v>
      </c>
      <c r="DA67" s="108">
        <v>2.8935300000000002</v>
      </c>
      <c r="DB67" s="108">
        <v>0</v>
      </c>
      <c r="DC67" s="108">
        <v>16.240010000000002</v>
      </c>
      <c r="DD67" s="108">
        <v>34.799999999999997</v>
      </c>
      <c r="DE67" s="108">
        <v>35.655080000000005</v>
      </c>
      <c r="DF67" s="108">
        <v>34.799999999999997</v>
      </c>
      <c r="DG67" s="108">
        <v>36.102199999999996</v>
      </c>
      <c r="DH67" s="108">
        <v>37.404440000000001</v>
      </c>
      <c r="DI67" s="108">
        <v>49.092320000000008</v>
      </c>
      <c r="DJ67" s="108">
        <v>1.3022400000000001</v>
      </c>
      <c r="DL67" s="31">
        <f t="shared" si="170"/>
        <v>474.2022</v>
      </c>
      <c r="DM67" s="58">
        <v>39.975699999999996</v>
      </c>
      <c r="DN67" s="58">
        <v>77.346919999999997</v>
      </c>
      <c r="DO67" s="58">
        <v>39.975659999999998</v>
      </c>
      <c r="DP67" s="58">
        <v>41.35172</v>
      </c>
      <c r="DQ67" s="58">
        <v>40.012629999999994</v>
      </c>
      <c r="DR67" s="58">
        <v>40.012589999999996</v>
      </c>
      <c r="DS67" s="58">
        <v>1.3391300000000002</v>
      </c>
      <c r="DT67" s="58">
        <v>77.346919999999997</v>
      </c>
      <c r="DU67" s="58">
        <v>38.673459999999999</v>
      </c>
      <c r="DV67" s="58">
        <v>38.673459999999999</v>
      </c>
      <c r="DW67" s="58">
        <v>39.494010000000003</v>
      </c>
      <c r="DX67" s="58">
        <v>0</v>
      </c>
      <c r="DY67" s="195"/>
      <c r="EA67" s="31">
        <f t="shared" si="171"/>
        <v>531.42530750000014</v>
      </c>
      <c r="EB67" s="58">
        <v>79.938119999999998</v>
      </c>
      <c r="EC67" s="58">
        <v>39.969059999999999</v>
      </c>
      <c r="ED67" s="58">
        <v>40.784750000000003</v>
      </c>
      <c r="EE67" s="58">
        <v>40.784750000000003</v>
      </c>
      <c r="EF67" s="58">
        <v>40.784750000000003</v>
      </c>
      <c r="EG67" s="58">
        <v>40.784750000000003</v>
      </c>
      <c r="EH67" s="58">
        <v>40.784750000000003</v>
      </c>
      <c r="EI67" s="58">
        <v>40.784750000000003</v>
      </c>
      <c r="EJ67" s="58">
        <v>40.784750000000003</v>
      </c>
      <c r="EK67" s="58">
        <v>40.784750000000003</v>
      </c>
      <c r="EL67" s="58">
        <v>42.620063749999993</v>
      </c>
      <c r="EM67" s="58">
        <v>42.620063749999993</v>
      </c>
      <c r="EN67" s="195"/>
    </row>
    <row r="68" spans="2:144" hidden="1" outlineLevel="2" x14ac:dyDescent="0.35">
      <c r="B68" s="29" t="s">
        <v>189</v>
      </c>
      <c r="C68" s="30"/>
      <c r="D68" s="31">
        <v>234.10800000000006</v>
      </c>
      <c r="E68" s="31">
        <v>25.488</v>
      </c>
      <c r="F68" s="31">
        <v>25.488</v>
      </c>
      <c r="G68" s="31">
        <v>25.488</v>
      </c>
      <c r="H68" s="31">
        <v>0</v>
      </c>
      <c r="I68" s="31">
        <v>19.128</v>
      </c>
      <c r="J68" s="31">
        <v>19.788</v>
      </c>
      <c r="K68" s="31">
        <v>19.788</v>
      </c>
      <c r="L68" s="31">
        <v>19.788</v>
      </c>
      <c r="M68" s="31">
        <v>19.788</v>
      </c>
      <c r="N68" s="31">
        <v>19.788</v>
      </c>
      <c r="O68" s="31">
        <v>19.788</v>
      </c>
      <c r="P68" s="31">
        <v>19.788</v>
      </c>
      <c r="R68" s="31">
        <v>248.459</v>
      </c>
      <c r="S68" s="31">
        <v>0</v>
      </c>
      <c r="T68" s="31">
        <v>39.576000000000001</v>
      </c>
      <c r="U68" s="31">
        <v>19.788</v>
      </c>
      <c r="V68" s="31">
        <v>19.788</v>
      </c>
      <c r="W68" s="31">
        <v>19.788</v>
      </c>
      <c r="X68" s="31">
        <v>18.315999999999999</v>
      </c>
      <c r="Y68" s="31">
        <v>21.922999999999998</v>
      </c>
      <c r="Z68" s="31">
        <v>0</v>
      </c>
      <c r="AA68" s="31">
        <v>43.511000000000003</v>
      </c>
      <c r="AB68" s="31">
        <v>0</v>
      </c>
      <c r="AC68" s="31">
        <v>21.922999999999998</v>
      </c>
      <c r="AD68" s="31">
        <v>43.845999999999997</v>
      </c>
      <c r="AF68" s="31">
        <v>212.34099999999995</v>
      </c>
      <c r="AG68" s="31">
        <v>21.068000000000001</v>
      </c>
      <c r="AH68" s="31">
        <v>0</v>
      </c>
      <c r="AI68" s="31">
        <v>43.845999999999997</v>
      </c>
      <c r="AJ68" s="31">
        <v>0</v>
      </c>
      <c r="AK68" s="31">
        <v>39.329000000000001</v>
      </c>
      <c r="AL68" s="31">
        <v>18.158999999999999</v>
      </c>
      <c r="AM68" s="31">
        <v>18.158999999999999</v>
      </c>
      <c r="AN68" s="31">
        <v>18.158999999999999</v>
      </c>
      <c r="AO68" s="31">
        <v>0</v>
      </c>
      <c r="AP68" s="31">
        <v>35.462000000000003</v>
      </c>
      <c r="AQ68" s="31">
        <v>18.158999999999999</v>
      </c>
      <c r="AR68" s="31">
        <v>0</v>
      </c>
      <c r="AT68" s="31">
        <v>328.00200000000001</v>
      </c>
      <c r="AU68" s="31">
        <v>0</v>
      </c>
      <c r="AV68" s="31">
        <v>54.475999999999999</v>
      </c>
      <c r="AW68" s="31">
        <v>29.646000000000001</v>
      </c>
      <c r="AX68" s="31">
        <v>21.452000000000002</v>
      </c>
      <c r="AY68" s="31">
        <v>32.948</v>
      </c>
      <c r="AZ68" s="31">
        <v>27.460999999999999</v>
      </c>
      <c r="BA68" s="31">
        <v>33.591000000000001</v>
      </c>
      <c r="BB68" s="31">
        <v>33.591000000000001</v>
      </c>
      <c r="BC68" s="31">
        <v>33.591000000000001</v>
      </c>
      <c r="BD68" s="31">
        <v>33.591000000000001</v>
      </c>
      <c r="BE68" s="31">
        <v>33.591000000000001</v>
      </c>
      <c r="BF68" s="31">
        <v>33.591000000000001</v>
      </c>
      <c r="BH68" s="31">
        <f t="shared" si="0"/>
        <v>335.48600000000005</v>
      </c>
      <c r="BI68" s="108">
        <v>27.460999999999999</v>
      </c>
      <c r="BJ68" s="108">
        <v>27.460999999999999</v>
      </c>
      <c r="BK68" s="108" t="s">
        <v>289</v>
      </c>
      <c r="BL68" s="108">
        <v>49.43</v>
      </c>
      <c r="BM68" s="108">
        <v>33.369</v>
      </c>
      <c r="BN68" s="108">
        <v>28.324000000000002</v>
      </c>
      <c r="BO68" s="108">
        <v>28.324000000000002</v>
      </c>
      <c r="BP68" s="108" t="s">
        <v>289</v>
      </c>
      <c r="BQ68" s="108">
        <v>56.146000000000001</v>
      </c>
      <c r="BR68" s="108">
        <v>28.324000000000002</v>
      </c>
      <c r="BS68" s="108" t="s">
        <v>289</v>
      </c>
      <c r="BT68" s="108">
        <v>56.646999999999998</v>
      </c>
      <c r="BV68" s="31">
        <f t="shared" si="2"/>
        <v>304.24085000000002</v>
      </c>
      <c r="BW68" s="108">
        <v>28.323650000000001</v>
      </c>
      <c r="BX68" s="108">
        <v>28.323650000000001</v>
      </c>
      <c r="BY68" s="108">
        <v>28.323650000000001</v>
      </c>
      <c r="BZ68" s="108">
        <v>0</v>
      </c>
      <c r="CA68" s="108">
        <v>22.658950000000001</v>
      </c>
      <c r="CB68" s="108">
        <v>35.373520000000006</v>
      </c>
      <c r="CC68" s="108">
        <v>0</v>
      </c>
      <c r="CD68" s="108">
        <v>58.969879999999996</v>
      </c>
      <c r="CE68" s="108">
        <v>53.745809999999999</v>
      </c>
      <c r="CF68" s="108">
        <v>24.260870000000001</v>
      </c>
      <c r="CG68" s="108">
        <v>24.260870000000001</v>
      </c>
      <c r="CH68" s="108">
        <v>0</v>
      </c>
      <c r="CI68" s="165"/>
      <c r="CJ68" s="108">
        <f t="shared" si="4"/>
        <v>225.46571000000006</v>
      </c>
      <c r="CK68" s="108">
        <v>24.260870000000001</v>
      </c>
      <c r="CL68" s="108">
        <v>24.260870000000001</v>
      </c>
      <c r="CM68" s="108">
        <v>24.260870000000001</v>
      </c>
      <c r="CN68" s="108">
        <v>19.40868</v>
      </c>
      <c r="CO68" s="108">
        <v>24.260870000000001</v>
      </c>
      <c r="CP68" s="108">
        <v>0</v>
      </c>
      <c r="CQ68" s="108">
        <v>26.824480000000005</v>
      </c>
      <c r="CR68" s="108">
        <v>16.528950000000002</v>
      </c>
      <c r="CS68" s="108">
        <v>16.528950000000002</v>
      </c>
      <c r="CT68" s="108">
        <v>0</v>
      </c>
      <c r="CU68" s="108">
        <v>32.557550000000006</v>
      </c>
      <c r="CV68" s="108">
        <v>16.573619999999998</v>
      </c>
      <c r="CX68" s="108">
        <f t="shared" si="6"/>
        <v>190.59113999999997</v>
      </c>
      <c r="CY68" s="108">
        <v>16.573619999999998</v>
      </c>
      <c r="CZ68" s="108">
        <v>16.573619999999998</v>
      </c>
      <c r="DA68" s="108">
        <v>16.456649999999996</v>
      </c>
      <c r="DB68" s="108">
        <v>16.573619999999998</v>
      </c>
      <c r="DC68" s="108">
        <v>16.437369999999998</v>
      </c>
      <c r="DD68" s="108">
        <v>16.573619999999998</v>
      </c>
      <c r="DE68" s="108">
        <v>17.96838</v>
      </c>
      <c r="DF68" s="108">
        <v>19.677010000000003</v>
      </c>
      <c r="DG68" s="108">
        <v>17.96838</v>
      </c>
      <c r="DH68" s="108">
        <v>17.96838</v>
      </c>
      <c r="DI68" s="108">
        <v>17.820490000000003</v>
      </c>
      <c r="DJ68" s="108">
        <v>0</v>
      </c>
      <c r="DL68" s="31">
        <f t="shared" si="170"/>
        <v>188.13137999999998</v>
      </c>
      <c r="DM68" s="58">
        <v>35.93676</v>
      </c>
      <c r="DN68" s="58">
        <v>0</v>
      </c>
      <c r="DO68" s="58">
        <v>35.752350000000007</v>
      </c>
      <c r="DP68" s="58">
        <v>17.96838</v>
      </c>
      <c r="DQ68" s="58">
        <v>0</v>
      </c>
      <c r="DR68" s="58">
        <v>35.93676</v>
      </c>
      <c r="DS68" s="58">
        <v>19.19116</v>
      </c>
      <c r="DT68" s="58">
        <v>21.272759999999998</v>
      </c>
      <c r="DU68" s="58">
        <v>0</v>
      </c>
      <c r="DV68" s="58">
        <v>0</v>
      </c>
      <c r="DW68" s="58">
        <v>18.208880000000001</v>
      </c>
      <c r="DX68" s="58">
        <v>3.8643300000000016</v>
      </c>
      <c r="DY68" s="195"/>
      <c r="EA68" s="31">
        <f t="shared" si="171"/>
        <v>402.21513000000004</v>
      </c>
      <c r="EB68" s="58">
        <v>36.995089999999998</v>
      </c>
      <c r="EC68" s="58">
        <v>18.366439999999997</v>
      </c>
      <c r="ED68" s="58">
        <v>34.685360000000003</v>
      </c>
      <c r="EE68" s="58">
        <v>34.685360000000003</v>
      </c>
      <c r="EF68" s="58">
        <v>34.685360000000003</v>
      </c>
      <c r="EG68" s="58">
        <v>34.685360000000003</v>
      </c>
      <c r="EH68" s="58">
        <v>34.685360000000003</v>
      </c>
      <c r="EI68" s="58">
        <v>34.685360000000003</v>
      </c>
      <c r="EJ68" s="58">
        <v>34.685360000000003</v>
      </c>
      <c r="EK68" s="58">
        <v>34.685360000000003</v>
      </c>
      <c r="EL68" s="58">
        <v>34.685360000000003</v>
      </c>
      <c r="EM68" s="58">
        <v>34.685360000000003</v>
      </c>
      <c r="EN68" s="195"/>
    </row>
    <row r="69" spans="2:144" hidden="1" outlineLevel="2" x14ac:dyDescent="0.35">
      <c r="B69" s="29" t="s">
        <v>190</v>
      </c>
      <c r="C69" s="30"/>
      <c r="D69" s="31">
        <v>1916.241</v>
      </c>
      <c r="E69" s="31">
        <v>113.512</v>
      </c>
      <c r="F69" s="31">
        <v>206.87700000000001</v>
      </c>
      <c r="G69" s="31">
        <v>177.696</v>
      </c>
      <c r="H69" s="31">
        <v>225.54</v>
      </c>
      <c r="I69" s="31">
        <v>107.806</v>
      </c>
      <c r="J69" s="31">
        <v>178.887</v>
      </c>
      <c r="K69" s="31">
        <v>142.387</v>
      </c>
      <c r="L69" s="31">
        <v>169.65</v>
      </c>
      <c r="M69" s="31">
        <v>87.775000000000006</v>
      </c>
      <c r="N69" s="31">
        <v>187.09899999999999</v>
      </c>
      <c r="O69" s="31">
        <v>159.404</v>
      </c>
      <c r="P69" s="31">
        <v>159.608</v>
      </c>
      <c r="R69" s="31">
        <v>2028.7719999999999</v>
      </c>
      <c r="S69" s="31">
        <v>226.23500000000001</v>
      </c>
      <c r="T69" s="31">
        <v>209.47900000000001</v>
      </c>
      <c r="U69" s="31">
        <v>173.10599999999999</v>
      </c>
      <c r="V69" s="31">
        <v>85.611999999999995</v>
      </c>
      <c r="W69" s="31">
        <v>167.46600000000001</v>
      </c>
      <c r="X69" s="31">
        <v>214.17699999999999</v>
      </c>
      <c r="Y69" s="31">
        <v>148.488</v>
      </c>
      <c r="Z69" s="31">
        <v>232.398</v>
      </c>
      <c r="AA69" s="31">
        <v>26.591000000000001</v>
      </c>
      <c r="AB69" s="31">
        <v>198.316</v>
      </c>
      <c r="AC69" s="31">
        <v>147.06700000000001</v>
      </c>
      <c r="AD69" s="31">
        <v>199.83699999999999</v>
      </c>
      <c r="AF69" s="31">
        <v>1801.5679999999998</v>
      </c>
      <c r="AG69" s="31">
        <v>184.03700000000001</v>
      </c>
      <c r="AH69" s="31">
        <v>118.44</v>
      </c>
      <c r="AI69" s="31">
        <v>274.95699999999999</v>
      </c>
      <c r="AJ69" s="31">
        <v>166.49799999999999</v>
      </c>
      <c r="AK69" s="31">
        <v>96.308000000000007</v>
      </c>
      <c r="AL69" s="31">
        <v>202.30199999999999</v>
      </c>
      <c r="AM69" s="31">
        <v>130.87100000000001</v>
      </c>
      <c r="AN69" s="31">
        <v>16.378</v>
      </c>
      <c r="AO69" s="31">
        <v>174.357</v>
      </c>
      <c r="AP69" s="31">
        <v>184.49299999999999</v>
      </c>
      <c r="AQ69" s="31">
        <v>158.715</v>
      </c>
      <c r="AR69" s="31">
        <v>94.212000000000003</v>
      </c>
      <c r="AT69" s="31">
        <v>1325.16</v>
      </c>
      <c r="AU69" s="31">
        <v>153.286</v>
      </c>
      <c r="AV69" s="31">
        <v>49.731999999999999</v>
      </c>
      <c r="AW69" s="31">
        <v>73.942999999999998</v>
      </c>
      <c r="AX69" s="31">
        <v>62.521999999999998</v>
      </c>
      <c r="AY69" s="31">
        <v>288.90100000000001</v>
      </c>
      <c r="AZ69" s="31">
        <v>79.281000000000006</v>
      </c>
      <c r="BA69" s="31">
        <v>266.30500000000001</v>
      </c>
      <c r="BB69" s="31">
        <v>259.99</v>
      </c>
      <c r="BC69" s="31">
        <v>262.14400000000001</v>
      </c>
      <c r="BD69" s="31">
        <v>263.15100000000001</v>
      </c>
      <c r="BE69" s="31">
        <v>263.88900000000001</v>
      </c>
      <c r="BF69" s="31">
        <v>263.88900000000001</v>
      </c>
      <c r="BH69" s="31">
        <f t="shared" si="0"/>
        <v>1607.973</v>
      </c>
      <c r="BI69" s="108">
        <v>119.438</v>
      </c>
      <c r="BJ69" s="108">
        <v>119.74</v>
      </c>
      <c r="BK69" s="108">
        <v>151.83699999999999</v>
      </c>
      <c r="BL69" s="108">
        <v>151.83699999999999</v>
      </c>
      <c r="BM69" s="108">
        <v>117.5</v>
      </c>
      <c r="BN69" s="108">
        <v>137.29599999999999</v>
      </c>
      <c r="BO69" s="108">
        <v>112.003</v>
      </c>
      <c r="BP69" s="108">
        <v>161.149</v>
      </c>
      <c r="BQ69" s="108">
        <v>128.48699999999999</v>
      </c>
      <c r="BR69" s="108">
        <v>130.43199999999999</v>
      </c>
      <c r="BS69" s="108">
        <v>58.76</v>
      </c>
      <c r="BT69" s="108">
        <v>219.494</v>
      </c>
      <c r="BV69" s="31">
        <f t="shared" si="2"/>
        <v>1637.7556600000003</v>
      </c>
      <c r="BW69" s="108">
        <v>138.51148000000001</v>
      </c>
      <c r="BX69" s="108">
        <v>133.05148</v>
      </c>
      <c r="BY69" s="108">
        <v>49.889949999999999</v>
      </c>
      <c r="BZ69" s="108">
        <v>131.91956999999999</v>
      </c>
      <c r="CA69" s="108">
        <v>55.250589999999995</v>
      </c>
      <c r="CB69" s="108">
        <v>227.07479999999998</v>
      </c>
      <c r="CC69" s="108">
        <v>233.22608000000002</v>
      </c>
      <c r="CD69" s="108">
        <v>138.16211999999999</v>
      </c>
      <c r="CE69" s="108">
        <v>138.16211999999999</v>
      </c>
      <c r="CF69" s="108">
        <v>135.81527000000003</v>
      </c>
      <c r="CG69" s="108">
        <v>136.12695000000002</v>
      </c>
      <c r="CH69" s="108">
        <v>120.56525000000001</v>
      </c>
      <c r="CI69" s="165"/>
      <c r="CJ69" s="108">
        <f t="shared" si="4"/>
        <v>2230.9304200000006</v>
      </c>
      <c r="CK69" s="108">
        <v>60.452289999999998</v>
      </c>
      <c r="CL69" s="108">
        <v>286.35604000000001</v>
      </c>
      <c r="CM69" s="108">
        <v>267.63183000000004</v>
      </c>
      <c r="CN69" s="108">
        <v>187.80987000000002</v>
      </c>
      <c r="CO69" s="108">
        <v>185.64777000000001</v>
      </c>
      <c r="CP69" s="108">
        <v>159.14396000000002</v>
      </c>
      <c r="CQ69" s="108">
        <v>198.84532000000002</v>
      </c>
      <c r="CR69" s="108">
        <v>94.528519999999986</v>
      </c>
      <c r="CS69" s="108">
        <v>262.70624000000004</v>
      </c>
      <c r="CT69" s="108">
        <v>188.02261000000001</v>
      </c>
      <c r="CU69" s="108">
        <v>182.62727999999998</v>
      </c>
      <c r="CV69" s="108">
        <v>157.15869000000001</v>
      </c>
      <c r="CX69" s="108">
        <f t="shared" si="6"/>
        <v>2216.7604700000002</v>
      </c>
      <c r="CY69" s="108">
        <v>222.93743000000001</v>
      </c>
      <c r="CZ69" s="108">
        <v>124.66323</v>
      </c>
      <c r="DA69" s="108">
        <v>271.50921</v>
      </c>
      <c r="DB69" s="108">
        <v>186.83785000000003</v>
      </c>
      <c r="DC69" s="108">
        <v>182.55085000000003</v>
      </c>
      <c r="DD69" s="108">
        <v>159.86584999999999</v>
      </c>
      <c r="DE69" s="108">
        <v>205.23585000000003</v>
      </c>
      <c r="DF69" s="108">
        <v>167.95613</v>
      </c>
      <c r="DG69" s="108">
        <v>173.53142000000003</v>
      </c>
      <c r="DH69" s="108">
        <v>177.01271000000003</v>
      </c>
      <c r="DI69" s="108">
        <v>164.30137999999999</v>
      </c>
      <c r="DJ69" s="108">
        <v>180.35856000000001</v>
      </c>
      <c r="DL69" s="31">
        <f t="shared" si="170"/>
        <v>8249.6564399999988</v>
      </c>
      <c r="DM69" s="58">
        <v>185.94133000000002</v>
      </c>
      <c r="DN69" s="58">
        <v>138.93522999999999</v>
      </c>
      <c r="DO69" s="58">
        <v>97.460499999999996</v>
      </c>
      <c r="DP69" s="58">
        <v>413.67164000000002</v>
      </c>
      <c r="DQ69" s="58">
        <v>982.42927999999995</v>
      </c>
      <c r="DR69" s="58">
        <v>911.03244999999993</v>
      </c>
      <c r="DS69" s="58">
        <v>904.87887999999998</v>
      </c>
      <c r="DT69" s="58">
        <v>884.20050000000003</v>
      </c>
      <c r="DU69" s="58">
        <v>919.42134999999996</v>
      </c>
      <c r="DV69" s="58">
        <v>890.31844999999998</v>
      </c>
      <c r="DW69" s="58">
        <v>1033.6207199999999</v>
      </c>
      <c r="DX69" s="58">
        <v>887.74610999999993</v>
      </c>
      <c r="DY69" s="195"/>
      <c r="EA69" s="31">
        <f t="shared" si="171"/>
        <v>12893.682096549997</v>
      </c>
      <c r="EB69" s="58">
        <v>918.12594999999999</v>
      </c>
      <c r="EC69" s="58">
        <v>980.70025999999996</v>
      </c>
      <c r="ED69" s="58">
        <v>1020.6311599999999</v>
      </c>
      <c r="EE69" s="58">
        <v>1292.6438450000001</v>
      </c>
      <c r="EF69" s="58">
        <v>1047.6306594999999</v>
      </c>
      <c r="EG69" s="58">
        <v>1087.6306594999999</v>
      </c>
      <c r="EH69" s="58">
        <v>1087.6306594999999</v>
      </c>
      <c r="EI69" s="58">
        <v>1090.5474847999997</v>
      </c>
      <c r="EJ69" s="58">
        <v>1090.5474847999997</v>
      </c>
      <c r="EK69" s="58">
        <v>1091.8826253499999</v>
      </c>
      <c r="EL69" s="58">
        <v>1091.8826253499999</v>
      </c>
      <c r="EM69" s="58">
        <v>1093.8286827499999</v>
      </c>
      <c r="EN69" s="195"/>
    </row>
    <row r="70" spans="2:144" hidden="1" outlineLevel="2" x14ac:dyDescent="0.35">
      <c r="B70" s="29" t="s">
        <v>191</v>
      </c>
      <c r="C70" s="30"/>
      <c r="D70" s="31">
        <v>0.44900000000000001</v>
      </c>
      <c r="E70" s="31">
        <v>6.2E-2</v>
      </c>
      <c r="F70" s="31">
        <v>0.108</v>
      </c>
      <c r="G70" s="31">
        <v>4.5999999999999999E-2</v>
      </c>
      <c r="H70" s="31">
        <v>0</v>
      </c>
      <c r="I70" s="31">
        <v>6.0999999999999999E-2</v>
      </c>
      <c r="J70" s="31">
        <v>0</v>
      </c>
      <c r="K70" s="31">
        <v>1.7000000000000001E-2</v>
      </c>
      <c r="L70" s="31">
        <v>0</v>
      </c>
      <c r="M70" s="31">
        <v>0.13800000000000001</v>
      </c>
      <c r="N70" s="31">
        <v>0</v>
      </c>
      <c r="O70" s="31">
        <v>1.7000000000000001E-2</v>
      </c>
      <c r="P70" s="31">
        <v>0</v>
      </c>
      <c r="R70" s="31">
        <v>0</v>
      </c>
      <c r="S70" s="31">
        <v>0</v>
      </c>
      <c r="T70" s="31">
        <v>0</v>
      </c>
      <c r="U70" s="31">
        <v>0</v>
      </c>
      <c r="V70" s="31">
        <v>0</v>
      </c>
      <c r="W70" s="31">
        <v>0</v>
      </c>
      <c r="X70" s="31">
        <v>0</v>
      </c>
      <c r="Y70" s="31">
        <v>0</v>
      </c>
      <c r="Z70" s="31">
        <v>0</v>
      </c>
      <c r="AA70" s="31">
        <v>0</v>
      </c>
      <c r="AB70" s="31">
        <v>0</v>
      </c>
      <c r="AC70" s="31">
        <v>0</v>
      </c>
      <c r="AD70" s="31">
        <v>0</v>
      </c>
      <c r="AF70" s="31">
        <v>0</v>
      </c>
      <c r="AG70" s="31">
        <v>0</v>
      </c>
      <c r="AH70" s="31">
        <v>0</v>
      </c>
      <c r="AI70" s="31">
        <v>0</v>
      </c>
      <c r="AJ70" s="31">
        <v>0</v>
      </c>
      <c r="AK70" s="31">
        <v>0</v>
      </c>
      <c r="AL70" s="31">
        <v>0</v>
      </c>
      <c r="AM70" s="31">
        <v>0</v>
      </c>
      <c r="AN70" s="31">
        <v>0</v>
      </c>
      <c r="AO70" s="31">
        <v>0</v>
      </c>
      <c r="AP70" s="31">
        <v>0</v>
      </c>
      <c r="AQ70" s="31">
        <v>0</v>
      </c>
      <c r="AR70" s="31">
        <v>0</v>
      </c>
      <c r="AT70" s="31"/>
      <c r="AU70" s="31">
        <v>0</v>
      </c>
      <c r="AV70" s="31">
        <v>0</v>
      </c>
      <c r="AW70" s="31">
        <v>0</v>
      </c>
      <c r="AX70" s="31">
        <v>0</v>
      </c>
      <c r="AY70" s="31">
        <v>0</v>
      </c>
      <c r="AZ70" s="31">
        <v>0</v>
      </c>
      <c r="BA70" s="31">
        <v>0.15</v>
      </c>
      <c r="BB70" s="31">
        <v>0.15</v>
      </c>
      <c r="BC70" s="31">
        <v>0.15</v>
      </c>
      <c r="BD70" s="31">
        <v>0.15</v>
      </c>
      <c r="BE70" s="31">
        <v>0.15</v>
      </c>
      <c r="BF70" s="31">
        <v>0.157</v>
      </c>
      <c r="BH70" s="31">
        <f t="shared" si="0"/>
        <v>0</v>
      </c>
      <c r="BI70" s="108" t="s">
        <v>289</v>
      </c>
      <c r="BJ70" s="108" t="s">
        <v>289</v>
      </c>
      <c r="BK70" s="108" t="s">
        <v>289</v>
      </c>
      <c r="BL70" s="108" t="s">
        <v>289</v>
      </c>
      <c r="BM70" s="108" t="s">
        <v>289</v>
      </c>
      <c r="BN70" s="108" t="s">
        <v>289</v>
      </c>
      <c r="BO70" s="108" t="s">
        <v>289</v>
      </c>
      <c r="BP70" s="108" t="s">
        <v>289</v>
      </c>
      <c r="BQ70" s="108" t="s">
        <v>289</v>
      </c>
      <c r="BR70" s="108" t="s">
        <v>289</v>
      </c>
      <c r="BS70" s="108" t="s">
        <v>289</v>
      </c>
      <c r="BT70" s="108" t="s">
        <v>289</v>
      </c>
      <c r="BV70" s="31">
        <f t="shared" si="2"/>
        <v>0</v>
      </c>
      <c r="BW70" s="108">
        <v>0</v>
      </c>
      <c r="BX70" s="108">
        <v>0</v>
      </c>
      <c r="BY70" s="108">
        <v>0</v>
      </c>
      <c r="BZ70" s="108">
        <v>0</v>
      </c>
      <c r="CA70" s="108">
        <v>0</v>
      </c>
      <c r="CB70" s="108">
        <v>0</v>
      </c>
      <c r="CC70" s="108">
        <v>0</v>
      </c>
      <c r="CD70" s="108">
        <v>0</v>
      </c>
      <c r="CE70" s="108">
        <v>0</v>
      </c>
      <c r="CF70" s="108">
        <v>0</v>
      </c>
      <c r="CG70" s="108">
        <v>0</v>
      </c>
      <c r="CH70" s="108">
        <v>0</v>
      </c>
      <c r="CI70" s="165"/>
      <c r="CJ70" s="108">
        <f t="shared" si="4"/>
        <v>0</v>
      </c>
      <c r="CK70" s="108">
        <v>0</v>
      </c>
      <c r="CL70" s="108">
        <v>0</v>
      </c>
      <c r="CM70" s="108">
        <v>0</v>
      </c>
      <c r="CN70" s="108">
        <v>0</v>
      </c>
      <c r="CO70" s="108">
        <v>0</v>
      </c>
      <c r="CP70" s="108">
        <v>0</v>
      </c>
      <c r="CQ70" s="108">
        <v>0</v>
      </c>
      <c r="CR70" s="108">
        <v>0</v>
      </c>
      <c r="CS70" s="108">
        <v>0</v>
      </c>
      <c r="CT70" s="108">
        <v>0</v>
      </c>
      <c r="CU70" s="108">
        <v>0</v>
      </c>
      <c r="CV70" s="108">
        <v>0</v>
      </c>
      <c r="CX70" s="108">
        <f t="shared" si="6"/>
        <v>0</v>
      </c>
      <c r="CY70" s="108"/>
      <c r="CZ70" s="108"/>
      <c r="DA70" s="108"/>
      <c r="DB70" s="108"/>
      <c r="DC70" s="108"/>
      <c r="DD70" s="108"/>
      <c r="DE70" s="108"/>
      <c r="DF70" s="108">
        <v>0</v>
      </c>
      <c r="DG70" s="108">
        <v>0</v>
      </c>
      <c r="DH70" s="108"/>
      <c r="DI70" s="108"/>
      <c r="DJ70" s="108"/>
      <c r="DL70" s="31">
        <f t="shared" si="170"/>
        <v>0</v>
      </c>
      <c r="DM70" s="58"/>
      <c r="DN70" s="58"/>
      <c r="DO70" s="58"/>
      <c r="DP70" s="58"/>
      <c r="DQ70" s="58"/>
      <c r="DR70" s="58"/>
      <c r="DS70" s="58"/>
      <c r="DT70" s="58"/>
      <c r="DU70" s="58"/>
      <c r="DV70" s="58"/>
      <c r="DW70" s="58"/>
      <c r="DX70" s="58"/>
      <c r="DY70" s="195"/>
      <c r="EA70" s="31">
        <f t="shared" si="171"/>
        <v>1.4999999999999998</v>
      </c>
      <c r="EB70" s="58">
        <v>0</v>
      </c>
      <c r="EC70" s="58">
        <v>0</v>
      </c>
      <c r="ED70" s="58">
        <v>0.15</v>
      </c>
      <c r="EE70" s="58">
        <v>0.15</v>
      </c>
      <c r="EF70" s="58">
        <v>0.15</v>
      </c>
      <c r="EG70" s="58">
        <v>0.15</v>
      </c>
      <c r="EH70" s="58">
        <v>0.15</v>
      </c>
      <c r="EI70" s="58">
        <v>0.15</v>
      </c>
      <c r="EJ70" s="58">
        <v>0.15</v>
      </c>
      <c r="EK70" s="58">
        <v>0.15</v>
      </c>
      <c r="EL70" s="58">
        <v>0.15</v>
      </c>
      <c r="EM70" s="58">
        <v>0.15</v>
      </c>
      <c r="EN70" s="195"/>
    </row>
    <row r="71" spans="2:144" hidden="1" outlineLevel="2" x14ac:dyDescent="0.35">
      <c r="B71" s="29" t="s">
        <v>192</v>
      </c>
      <c r="C71" s="30"/>
      <c r="D71" s="31">
        <v>206.054</v>
      </c>
      <c r="E71" s="31">
        <v>14.627000000000001</v>
      </c>
      <c r="F71" s="31">
        <v>16.306999999999999</v>
      </c>
      <c r="G71" s="31">
        <v>12.672000000000001</v>
      </c>
      <c r="H71" s="31">
        <v>28.576000000000001</v>
      </c>
      <c r="I71" s="31">
        <v>22.050999999999998</v>
      </c>
      <c r="J71" s="31">
        <v>16.867000000000001</v>
      </c>
      <c r="K71" s="31">
        <v>12.523</v>
      </c>
      <c r="L71" s="31">
        <v>8.8629999999999995</v>
      </c>
      <c r="M71" s="31">
        <v>14.013999999999999</v>
      </c>
      <c r="N71" s="31">
        <v>17.376999999999999</v>
      </c>
      <c r="O71" s="31">
        <v>32.362000000000002</v>
      </c>
      <c r="P71" s="31">
        <v>9.8149999999999995</v>
      </c>
      <c r="R71" s="31">
        <v>195.72499999999997</v>
      </c>
      <c r="S71" s="31">
        <v>1.643</v>
      </c>
      <c r="T71" s="31">
        <v>7.0119999999999996</v>
      </c>
      <c r="U71" s="31">
        <v>15.048999999999999</v>
      </c>
      <c r="V71" s="31">
        <v>31.227</v>
      </c>
      <c r="W71" s="31">
        <v>41.969000000000001</v>
      </c>
      <c r="X71" s="31">
        <v>31.338999999999999</v>
      </c>
      <c r="Y71" s="31">
        <v>10.257999999999999</v>
      </c>
      <c r="Z71" s="31">
        <v>1.099</v>
      </c>
      <c r="AA71" s="31">
        <v>0.78900000000000003</v>
      </c>
      <c r="AB71" s="31">
        <v>27.431999999999999</v>
      </c>
      <c r="AC71" s="31">
        <v>19.928000000000001</v>
      </c>
      <c r="AD71" s="31">
        <v>7.98</v>
      </c>
      <c r="AF71" s="31">
        <v>127.31899999999999</v>
      </c>
      <c r="AG71" s="31">
        <v>3.9660000000000002</v>
      </c>
      <c r="AH71" s="31">
        <v>0.61799999999999999</v>
      </c>
      <c r="AI71" s="31">
        <v>0.82499999999999996</v>
      </c>
      <c r="AJ71" s="31">
        <v>1.1819999999999999</v>
      </c>
      <c r="AK71" s="31">
        <v>0.29899999999999999</v>
      </c>
      <c r="AL71" s="31">
        <v>60.307000000000002</v>
      </c>
      <c r="AM71" s="31">
        <v>1.871</v>
      </c>
      <c r="AN71" s="31">
        <v>26.561</v>
      </c>
      <c r="AO71" s="31">
        <v>5.601</v>
      </c>
      <c r="AP71" s="31">
        <v>16.074000000000002</v>
      </c>
      <c r="AQ71" s="31">
        <v>0.81899999999999995</v>
      </c>
      <c r="AR71" s="31">
        <v>9.1959999999999997</v>
      </c>
      <c r="AT71" s="31">
        <v>140.52600000000001</v>
      </c>
      <c r="AU71" s="31">
        <v>8.4280000000000008</v>
      </c>
      <c r="AV71" s="31">
        <v>9.4309999999999992</v>
      </c>
      <c r="AW71" s="31">
        <v>5.61</v>
      </c>
      <c r="AX71" s="31">
        <v>5.2279999999999998</v>
      </c>
      <c r="AY71" s="31">
        <v>0</v>
      </c>
      <c r="AZ71" s="31">
        <v>28.353999999999999</v>
      </c>
      <c r="BA71" s="31">
        <v>24.706</v>
      </c>
      <c r="BB71" s="31">
        <v>48.305999999999997</v>
      </c>
      <c r="BC71" s="31">
        <v>24.706</v>
      </c>
      <c r="BD71" s="31">
        <v>24.706</v>
      </c>
      <c r="BE71" s="31">
        <v>24.706</v>
      </c>
      <c r="BF71" s="31">
        <v>24.706</v>
      </c>
      <c r="BH71" s="31">
        <f t="shared" ref="BH71:BH126" si="188">SUM(BI71:BT71)</f>
        <v>96.373999999999995</v>
      </c>
      <c r="BI71" s="108">
        <v>6.3810000000000002</v>
      </c>
      <c r="BJ71" s="108">
        <v>6.4029999999999996</v>
      </c>
      <c r="BK71" s="108">
        <v>5.2709999999999999</v>
      </c>
      <c r="BL71" s="108">
        <v>3.8860000000000001</v>
      </c>
      <c r="BM71" s="108">
        <v>19.468</v>
      </c>
      <c r="BN71" s="108">
        <v>4.3170000000000002</v>
      </c>
      <c r="BO71" s="108" t="s">
        <v>289</v>
      </c>
      <c r="BP71" s="108">
        <v>5.7880000000000003</v>
      </c>
      <c r="BQ71" s="108" t="s">
        <v>289</v>
      </c>
      <c r="BR71" s="108">
        <v>30.882999999999999</v>
      </c>
      <c r="BS71" s="108">
        <v>10.625</v>
      </c>
      <c r="BT71" s="108">
        <v>3.3519999999999999</v>
      </c>
      <c r="BV71" s="31">
        <f t="shared" ref="BV71:BV126" si="189">SUM(BW71:CH71)</f>
        <v>119.24316</v>
      </c>
      <c r="BW71" s="108">
        <v>0</v>
      </c>
      <c r="BX71" s="108">
        <v>17.106080000000002</v>
      </c>
      <c r="BY71" s="108">
        <v>3.0128900000000001</v>
      </c>
      <c r="BZ71" s="108">
        <v>0</v>
      </c>
      <c r="CA71" s="108">
        <v>16.167930000000002</v>
      </c>
      <c r="CB71" s="108">
        <v>17.722519999999999</v>
      </c>
      <c r="CC71" s="108">
        <v>0</v>
      </c>
      <c r="CD71" s="108">
        <v>3.7394099999999999</v>
      </c>
      <c r="CE71" s="108">
        <v>14.951690000000001</v>
      </c>
      <c r="CF71" s="108">
        <v>6.3</v>
      </c>
      <c r="CG71" s="108">
        <v>27.426149999999996</v>
      </c>
      <c r="CH71" s="108">
        <v>12.81649</v>
      </c>
      <c r="CI71" s="165"/>
      <c r="CJ71" s="108">
        <f t="shared" ref="CJ71:CJ126" si="190">SUM(CK71:CV71)</f>
        <v>247.90502000000001</v>
      </c>
      <c r="CK71" s="108">
        <v>18.774699999999996</v>
      </c>
      <c r="CL71" s="108">
        <v>41.908230000000003</v>
      </c>
      <c r="CM71" s="108">
        <v>8.0504899999999999</v>
      </c>
      <c r="CN71" s="108">
        <v>10.79772</v>
      </c>
      <c r="CO71" s="108">
        <v>15.361120000000001</v>
      </c>
      <c r="CP71" s="108">
        <v>48.211349999999996</v>
      </c>
      <c r="CQ71" s="108">
        <v>30.702019999999997</v>
      </c>
      <c r="CR71" s="108">
        <v>2.6955399999999998</v>
      </c>
      <c r="CS71" s="108">
        <v>28.471109999999999</v>
      </c>
      <c r="CT71" s="108">
        <v>0</v>
      </c>
      <c r="CU71" s="108">
        <v>36.783649999999994</v>
      </c>
      <c r="CV71" s="108">
        <v>6.1490900000000002</v>
      </c>
      <c r="CX71" s="108">
        <f t="shared" ref="CX71:CX126" si="191">SUM(CY71:DJ71)</f>
        <v>258.96331999999995</v>
      </c>
      <c r="CY71" s="108">
        <v>8.78444</v>
      </c>
      <c r="CZ71" s="108">
        <v>24.396439999999998</v>
      </c>
      <c r="DA71" s="108">
        <v>2.4638</v>
      </c>
      <c r="DB71" s="108">
        <v>11.887639999999999</v>
      </c>
      <c r="DC71" s="108">
        <v>14.450560000000001</v>
      </c>
      <c r="DD71" s="108">
        <v>54.531959999999998</v>
      </c>
      <c r="DE71" s="108">
        <v>3.9887899999999998</v>
      </c>
      <c r="DF71" s="108">
        <v>34.78895</v>
      </c>
      <c r="DG71" s="108">
        <v>66.801490000000001</v>
      </c>
      <c r="DH71" s="108">
        <v>10.68085</v>
      </c>
      <c r="DI71" s="108">
        <v>12.729719999999999</v>
      </c>
      <c r="DJ71" s="108">
        <v>13.458680000000001</v>
      </c>
      <c r="DL71" s="31">
        <f t="shared" ref="DL71:DL126" si="192">SUM(DM71:DX71)</f>
        <v>274.90827999999999</v>
      </c>
      <c r="DM71" s="58">
        <v>5.14954</v>
      </c>
      <c r="DN71" s="58">
        <v>4.2745500000000005</v>
      </c>
      <c r="DO71" s="58">
        <v>26.649720000000002</v>
      </c>
      <c r="DP71" s="58">
        <v>22.869499999999999</v>
      </c>
      <c r="DQ71" s="58">
        <v>36.970020000000005</v>
      </c>
      <c r="DR71" s="58">
        <v>55.055479999999996</v>
      </c>
      <c r="DS71" s="58">
        <v>37.788419999999995</v>
      </c>
      <c r="DT71" s="58">
        <v>18.617909999999998</v>
      </c>
      <c r="DU71" s="58">
        <v>3.8731499999999999</v>
      </c>
      <c r="DV71" s="58">
        <v>8.3294900000000016</v>
      </c>
      <c r="DW71" s="58">
        <v>3.7995799999999997</v>
      </c>
      <c r="DX71" s="58">
        <v>51.530919999999995</v>
      </c>
      <c r="DY71" s="195"/>
      <c r="EA71" s="31">
        <f t="shared" si="171"/>
        <v>1426.1025217499998</v>
      </c>
      <c r="EB71" s="58">
        <v>42.638179999999998</v>
      </c>
      <c r="EC71" s="58">
        <v>142.39057</v>
      </c>
      <c r="ED71" s="58">
        <v>121.10714999999999</v>
      </c>
      <c r="EE71" s="58">
        <v>121.10714999999999</v>
      </c>
      <c r="EF71" s="58">
        <v>121.10714999999999</v>
      </c>
      <c r="EG71" s="58">
        <v>121.10714999999999</v>
      </c>
      <c r="EH71" s="58">
        <v>125.38215</v>
      </c>
      <c r="EI71" s="58">
        <v>126.1765125</v>
      </c>
      <c r="EJ71" s="58">
        <v>126.1765125</v>
      </c>
      <c r="EK71" s="58">
        <v>126.1765125</v>
      </c>
      <c r="EL71" s="58">
        <v>126.1765125</v>
      </c>
      <c r="EM71" s="58">
        <v>126.55697175</v>
      </c>
      <c r="EN71" s="195"/>
    </row>
    <row r="72" spans="2:144" hidden="1" outlineLevel="2" x14ac:dyDescent="0.35">
      <c r="B72" s="29" t="s">
        <v>193</v>
      </c>
      <c r="C72" s="30"/>
      <c r="D72" s="31">
        <v>1560.8649999999998</v>
      </c>
      <c r="E72" s="31">
        <v>132.16300000000001</v>
      </c>
      <c r="F72" s="31">
        <v>146.631</v>
      </c>
      <c r="G72" s="31">
        <v>148.83000000000001</v>
      </c>
      <c r="H72" s="31">
        <v>137.256</v>
      </c>
      <c r="I72" s="31">
        <v>161.71100000000001</v>
      </c>
      <c r="J72" s="31">
        <v>144.44900000000001</v>
      </c>
      <c r="K72" s="31">
        <v>137.56</v>
      </c>
      <c r="L72" s="31">
        <v>2.7989999999999999</v>
      </c>
      <c r="M72" s="31">
        <v>143.12899999999999</v>
      </c>
      <c r="N72" s="31">
        <v>137.26</v>
      </c>
      <c r="O72" s="31">
        <v>137.06700000000001</v>
      </c>
      <c r="P72" s="31">
        <v>132.01</v>
      </c>
      <c r="R72" s="31">
        <v>1563.883</v>
      </c>
      <c r="S72" s="31">
        <v>122.893</v>
      </c>
      <c r="T72" s="31">
        <v>138.85900000000001</v>
      </c>
      <c r="U72" s="31">
        <v>125.72499999999999</v>
      </c>
      <c r="V72" s="31">
        <v>138.68</v>
      </c>
      <c r="W72" s="31">
        <v>152.047</v>
      </c>
      <c r="X72" s="31">
        <v>141.74199999999999</v>
      </c>
      <c r="Y72" s="31">
        <v>146.25700000000001</v>
      </c>
      <c r="Z72" s="31">
        <v>151.595</v>
      </c>
      <c r="AA72" s="31">
        <v>0</v>
      </c>
      <c r="AB72" s="31">
        <v>144.84200000000001</v>
      </c>
      <c r="AC72" s="31">
        <v>158.137</v>
      </c>
      <c r="AD72" s="31">
        <v>143.10599999999999</v>
      </c>
      <c r="AF72" s="31">
        <v>1539.2500000000002</v>
      </c>
      <c r="AG72" s="31">
        <v>272.38900000000001</v>
      </c>
      <c r="AH72" s="31">
        <v>0</v>
      </c>
      <c r="AI72" s="31">
        <v>284.13900000000001</v>
      </c>
      <c r="AJ72" s="31">
        <v>122.417</v>
      </c>
      <c r="AK72" s="31">
        <v>200.05</v>
      </c>
      <c r="AL72" s="31">
        <v>90.991</v>
      </c>
      <c r="AM72" s="31">
        <v>103.943</v>
      </c>
      <c r="AN72" s="31">
        <v>94.113</v>
      </c>
      <c r="AO72" s="31">
        <v>0</v>
      </c>
      <c r="AP72" s="31">
        <v>193.50800000000001</v>
      </c>
      <c r="AQ72" s="31">
        <v>89.637</v>
      </c>
      <c r="AR72" s="31">
        <v>88.063000000000002</v>
      </c>
      <c r="AT72" s="31">
        <v>579.41099999999994</v>
      </c>
      <c r="AU72" s="31">
        <v>85.263999999999996</v>
      </c>
      <c r="AV72" s="31">
        <v>46.475999999999999</v>
      </c>
      <c r="AW72" s="31">
        <v>3.1230000000000002</v>
      </c>
      <c r="AX72" s="31">
        <v>90.132000000000005</v>
      </c>
      <c r="AY72" s="31">
        <v>44.405000000000001</v>
      </c>
      <c r="AZ72" s="31">
        <v>43.405999999999999</v>
      </c>
      <c r="BA72" s="31">
        <v>54.793999999999997</v>
      </c>
      <c r="BB72" s="31">
        <v>54.832000000000001</v>
      </c>
      <c r="BC72" s="31">
        <v>54.832000000000001</v>
      </c>
      <c r="BD72" s="31">
        <v>54.832000000000001</v>
      </c>
      <c r="BE72" s="31">
        <v>54.832000000000001</v>
      </c>
      <c r="BF72" s="31">
        <v>54.832000000000001</v>
      </c>
      <c r="BH72" s="31">
        <f t="shared" si="188"/>
        <v>507.02200000000005</v>
      </c>
      <c r="BI72" s="108">
        <v>36.533000000000001</v>
      </c>
      <c r="BJ72" s="108">
        <v>38.743000000000002</v>
      </c>
      <c r="BK72" s="108">
        <v>43.383000000000003</v>
      </c>
      <c r="BL72" s="108">
        <v>42.17</v>
      </c>
      <c r="BM72" s="108">
        <v>41.343000000000004</v>
      </c>
      <c r="BN72" s="108">
        <v>42.222000000000001</v>
      </c>
      <c r="BO72" s="108">
        <v>50.045999999999999</v>
      </c>
      <c r="BP72" s="108">
        <v>36.625999999999998</v>
      </c>
      <c r="BQ72" s="108">
        <v>43.093000000000004</v>
      </c>
      <c r="BR72" s="108">
        <v>43.985999999999997</v>
      </c>
      <c r="BS72" s="108">
        <v>43.457000000000001</v>
      </c>
      <c r="BT72" s="108">
        <v>45.42</v>
      </c>
      <c r="BV72" s="31">
        <f t="shared" si="189"/>
        <v>279.97224999999992</v>
      </c>
      <c r="BW72" s="108">
        <v>37.63711</v>
      </c>
      <c r="BX72" s="108">
        <v>33.774269999999994</v>
      </c>
      <c r="BY72" s="108">
        <v>68.760279999999995</v>
      </c>
      <c r="BZ72" s="108">
        <v>0</v>
      </c>
      <c r="CA72" s="108">
        <v>39.40549</v>
      </c>
      <c r="CB72" s="108">
        <v>8.7886500000000005</v>
      </c>
      <c r="CC72" s="108">
        <v>7.1887299999999996</v>
      </c>
      <c r="CD72" s="108">
        <v>9.1549999999999994</v>
      </c>
      <c r="CE72" s="108">
        <v>13.561260000000001</v>
      </c>
      <c r="CF72" s="108">
        <v>21.01774</v>
      </c>
      <c r="CG72" s="108">
        <v>40.570920000000001</v>
      </c>
      <c r="CH72" s="108">
        <v>0.1128</v>
      </c>
      <c r="CI72" s="165"/>
      <c r="CJ72" s="108">
        <f t="shared" si="190"/>
        <v>251.56259000000003</v>
      </c>
      <c r="CK72" s="108">
        <v>18.88402</v>
      </c>
      <c r="CL72" s="108">
        <v>20.435830000000003</v>
      </c>
      <c r="CM72" s="108">
        <v>18.62997</v>
      </c>
      <c r="CN72" s="108">
        <v>20.27299</v>
      </c>
      <c r="CO72" s="108">
        <v>19.523949999999999</v>
      </c>
      <c r="CP72" s="108">
        <v>20.097349999999999</v>
      </c>
      <c r="CQ72" s="108">
        <v>22.420500000000001</v>
      </c>
      <c r="CR72" s="108">
        <v>23.403950000000002</v>
      </c>
      <c r="CS72" s="108">
        <v>22.346700000000002</v>
      </c>
      <c r="CT72" s="108">
        <v>23.509790000000002</v>
      </c>
      <c r="CU72" s="108">
        <v>42.03754</v>
      </c>
      <c r="CV72" s="108">
        <v>0</v>
      </c>
      <c r="CX72" s="108">
        <f t="shared" si="191"/>
        <v>273.76721000000003</v>
      </c>
      <c r="CY72" s="108">
        <v>42.913029999999999</v>
      </c>
      <c r="CZ72" s="108">
        <v>1.0999999999999999E-2</v>
      </c>
      <c r="DA72" s="108">
        <v>22.088420000000003</v>
      </c>
      <c r="DB72" s="108">
        <v>20.244759999999999</v>
      </c>
      <c r="DC72" s="108">
        <v>25.161759999999997</v>
      </c>
      <c r="DD72" s="108">
        <v>20.510459999999998</v>
      </c>
      <c r="DE72" s="108">
        <v>25.01962</v>
      </c>
      <c r="DF72" s="108">
        <v>46.852050000000006</v>
      </c>
      <c r="DG72" s="108">
        <v>0</v>
      </c>
      <c r="DH72" s="108">
        <v>25.869869999999999</v>
      </c>
      <c r="DI72" s="108">
        <v>23.595119999999998</v>
      </c>
      <c r="DJ72" s="108">
        <v>21.50112</v>
      </c>
      <c r="DL72" s="31">
        <f t="shared" si="192"/>
        <v>320.67739999999998</v>
      </c>
      <c r="DM72" s="58">
        <v>21.893219999999999</v>
      </c>
      <c r="DN72" s="58">
        <v>24.502220000000001</v>
      </c>
      <c r="DO72" s="58">
        <v>23.894189999999998</v>
      </c>
      <c r="DP72" s="58">
        <v>20.082930000000001</v>
      </c>
      <c r="DQ72" s="58">
        <v>25.871580000000002</v>
      </c>
      <c r="DR72" s="58">
        <v>20.488700000000001</v>
      </c>
      <c r="DS72" s="58">
        <v>25.215779999999999</v>
      </c>
      <c r="DT72" s="58">
        <v>22.74146</v>
      </c>
      <c r="DU72" s="58">
        <v>34.470980000000004</v>
      </c>
      <c r="DV72" s="58">
        <v>38.099330000000002</v>
      </c>
      <c r="DW72" s="58">
        <v>31.34564</v>
      </c>
      <c r="DX72" s="58">
        <v>32.071370000000002</v>
      </c>
      <c r="DY72" s="195"/>
      <c r="EA72" s="31">
        <f t="shared" si="171"/>
        <v>500.07630999999992</v>
      </c>
      <c r="EB72" s="58">
        <v>28.37274</v>
      </c>
      <c r="EC72" s="58">
        <v>32.362850000000002</v>
      </c>
      <c r="ED72" s="58">
        <v>42.223999999999997</v>
      </c>
      <c r="EE72" s="58">
        <v>44.124079999999992</v>
      </c>
      <c r="EF72" s="58">
        <v>44.124079999999992</v>
      </c>
      <c r="EG72" s="58">
        <v>44.124079999999992</v>
      </c>
      <c r="EH72" s="58">
        <v>44.124079999999992</v>
      </c>
      <c r="EI72" s="58">
        <v>44.124079999999992</v>
      </c>
      <c r="EJ72" s="58">
        <v>44.124079999999992</v>
      </c>
      <c r="EK72" s="58">
        <v>44.124079999999992</v>
      </c>
      <c r="EL72" s="58">
        <v>44.124079999999992</v>
      </c>
      <c r="EM72" s="58">
        <v>44.124079999999992</v>
      </c>
      <c r="EN72" s="195"/>
    </row>
    <row r="73" spans="2:144" hidden="1" outlineLevel="2" x14ac:dyDescent="0.35">
      <c r="B73" s="29" t="s">
        <v>194</v>
      </c>
      <c r="C73" s="30"/>
      <c r="D73" s="31">
        <v>71.315999999999988</v>
      </c>
      <c r="E73" s="31">
        <v>0.2</v>
      </c>
      <c r="F73" s="31">
        <v>0.157</v>
      </c>
      <c r="G73" s="31">
        <v>3.4489999999999998</v>
      </c>
      <c r="H73" s="31">
        <v>3.052</v>
      </c>
      <c r="I73" s="31">
        <v>6.7249999999999996</v>
      </c>
      <c r="J73" s="31">
        <v>32.978000000000002</v>
      </c>
      <c r="K73" s="31">
        <v>12.488</v>
      </c>
      <c r="L73" s="31">
        <v>0.69299999999999995</v>
      </c>
      <c r="M73" s="31">
        <v>2.9950000000000001</v>
      </c>
      <c r="N73" s="31">
        <v>2.0579999999999998</v>
      </c>
      <c r="O73" s="31">
        <v>3.1320000000000001</v>
      </c>
      <c r="P73" s="31">
        <v>3.3889999999999998</v>
      </c>
      <c r="R73" s="31">
        <v>65.257000000000005</v>
      </c>
      <c r="S73" s="31">
        <v>0.56799999999999995</v>
      </c>
      <c r="T73" s="31">
        <v>0.109</v>
      </c>
      <c r="U73" s="31">
        <v>4.8070000000000004</v>
      </c>
      <c r="V73" s="31">
        <v>2.0790000000000002</v>
      </c>
      <c r="W73" s="31">
        <v>36.957000000000001</v>
      </c>
      <c r="X73" s="31">
        <v>2.7309999999999999</v>
      </c>
      <c r="Y73" s="31">
        <v>1.7450000000000001</v>
      </c>
      <c r="Z73" s="31">
        <v>8.1080000000000005</v>
      </c>
      <c r="AA73" s="31">
        <v>2.5019999999999998</v>
      </c>
      <c r="AB73" s="31">
        <v>0</v>
      </c>
      <c r="AC73" s="31">
        <v>0.22600000000000001</v>
      </c>
      <c r="AD73" s="31">
        <v>5.4249999999999998</v>
      </c>
      <c r="AF73" s="31">
        <v>68.868000000000009</v>
      </c>
      <c r="AG73" s="31">
        <v>0.249</v>
      </c>
      <c r="AH73" s="31">
        <v>0</v>
      </c>
      <c r="AI73" s="31">
        <v>5.9210000000000003</v>
      </c>
      <c r="AJ73" s="31">
        <v>3.8340000000000001</v>
      </c>
      <c r="AK73" s="31">
        <v>35.075000000000003</v>
      </c>
      <c r="AL73" s="31">
        <v>8.3840000000000003</v>
      </c>
      <c r="AM73" s="31">
        <v>0.28000000000000003</v>
      </c>
      <c r="AN73" s="31">
        <v>3.81</v>
      </c>
      <c r="AO73" s="31">
        <v>5</v>
      </c>
      <c r="AP73" s="31">
        <v>0.38300000000000001</v>
      </c>
      <c r="AQ73" s="31">
        <v>2.5739999999999998</v>
      </c>
      <c r="AR73" s="31">
        <v>3.3580000000000001</v>
      </c>
      <c r="AT73" s="31">
        <v>119.889</v>
      </c>
      <c r="AU73" s="31">
        <v>1.792</v>
      </c>
      <c r="AV73" s="31">
        <v>9.1910000000000007</v>
      </c>
      <c r="AW73" s="31">
        <v>5.0250000000000004</v>
      </c>
      <c r="AX73" s="31">
        <v>31.986000000000001</v>
      </c>
      <c r="AY73" s="31">
        <v>1.226</v>
      </c>
      <c r="AZ73" s="31">
        <v>52.707999999999998</v>
      </c>
      <c r="BA73" s="31">
        <v>11.631</v>
      </c>
      <c r="BB73" s="31">
        <v>13.103</v>
      </c>
      <c r="BC73" s="31">
        <v>13.103</v>
      </c>
      <c r="BD73" s="31">
        <v>12.567</v>
      </c>
      <c r="BE73" s="31">
        <v>12.04</v>
      </c>
      <c r="BF73" s="31">
        <v>12.04</v>
      </c>
      <c r="BH73" s="31">
        <f t="shared" si="188"/>
        <v>109.99900000000002</v>
      </c>
      <c r="BI73" s="108">
        <v>0.80900000000000005</v>
      </c>
      <c r="BJ73" s="108">
        <v>1.292</v>
      </c>
      <c r="BK73" s="108">
        <v>5.117</v>
      </c>
      <c r="BL73" s="108">
        <v>9.8059999999999992</v>
      </c>
      <c r="BM73" s="108">
        <v>18.484000000000002</v>
      </c>
      <c r="BN73" s="108">
        <v>39.369</v>
      </c>
      <c r="BO73" s="108">
        <v>18.824000000000002</v>
      </c>
      <c r="BP73" s="108">
        <v>9.2569999999999997</v>
      </c>
      <c r="BQ73" s="108">
        <v>0.41499999999999998</v>
      </c>
      <c r="BR73" s="108">
        <v>0.187</v>
      </c>
      <c r="BS73" s="108" t="s">
        <v>289</v>
      </c>
      <c r="BT73" s="108">
        <v>6.4390000000000001</v>
      </c>
      <c r="BV73" s="31">
        <f t="shared" si="189"/>
        <v>87.209929999999986</v>
      </c>
      <c r="BW73" s="108">
        <v>0.39095999999999997</v>
      </c>
      <c r="BX73" s="108">
        <v>10.022790000000001</v>
      </c>
      <c r="BY73" s="108">
        <v>3.9853500000000004</v>
      </c>
      <c r="BZ73" s="108">
        <v>7.0738199999999996</v>
      </c>
      <c r="CA73" s="108">
        <v>46.116779999999999</v>
      </c>
      <c r="CB73" s="108">
        <v>0.99378</v>
      </c>
      <c r="CC73" s="108">
        <v>0.17930000000000001</v>
      </c>
      <c r="CD73" s="108">
        <v>4.4117999999999995</v>
      </c>
      <c r="CE73" s="108">
        <v>5.1471</v>
      </c>
      <c r="CF73" s="108">
        <v>2.2330999999999999</v>
      </c>
      <c r="CG73" s="108">
        <v>5.95425</v>
      </c>
      <c r="CH73" s="108">
        <v>0.70089999999999997</v>
      </c>
      <c r="CI73" s="165"/>
      <c r="CJ73" s="108">
        <f t="shared" si="190"/>
        <v>99.329940000000022</v>
      </c>
      <c r="CK73" s="108">
        <v>1.6137000000000001</v>
      </c>
      <c r="CL73" s="108">
        <v>10.553199999999999</v>
      </c>
      <c r="CM73" s="108">
        <v>4.0478000000000005</v>
      </c>
      <c r="CN73" s="108">
        <v>4.1172000000000004</v>
      </c>
      <c r="CO73" s="108">
        <v>6.3876999999999997</v>
      </c>
      <c r="CP73" s="108">
        <v>52.064070000000001</v>
      </c>
      <c r="CQ73" s="108">
        <v>9.4551599999999993</v>
      </c>
      <c r="CR73" s="108">
        <v>4.0439299999999996</v>
      </c>
      <c r="CS73" s="108">
        <v>2.3969999999999998</v>
      </c>
      <c r="CT73" s="108">
        <v>1.7258399999999998</v>
      </c>
      <c r="CU73" s="108">
        <v>2.0454400000000001</v>
      </c>
      <c r="CV73" s="108">
        <v>0.87890000000000001</v>
      </c>
      <c r="CX73" s="108">
        <f t="shared" si="191"/>
        <v>82.32011</v>
      </c>
      <c r="CY73" s="108">
        <v>0.51136000000000004</v>
      </c>
      <c r="CZ73" s="108">
        <v>1.1984999999999999</v>
      </c>
      <c r="DA73" s="108">
        <v>0.35155999999999998</v>
      </c>
      <c r="DB73" s="108">
        <v>50.676850000000002</v>
      </c>
      <c r="DC73" s="108">
        <v>5.0508900000000008</v>
      </c>
      <c r="DD73" s="108">
        <v>0.9588000000000001</v>
      </c>
      <c r="DE73" s="108">
        <v>11.793239999999999</v>
      </c>
      <c r="DF73" s="108">
        <v>1.0706600000000002</v>
      </c>
      <c r="DG73" s="108">
        <v>5.8343500000000006</v>
      </c>
      <c r="DH73" s="108">
        <v>3.46766</v>
      </c>
      <c r="DI73" s="108">
        <v>1.3263400000000001</v>
      </c>
      <c r="DJ73" s="108">
        <v>7.9899999999999999E-2</v>
      </c>
      <c r="DL73" s="31">
        <f t="shared" si="192"/>
        <v>26.778290000000005</v>
      </c>
      <c r="DM73" s="58">
        <v>0.20774000000000001</v>
      </c>
      <c r="DN73" s="58">
        <v>0.36753999999999998</v>
      </c>
      <c r="DO73" s="58">
        <v>0.83096000000000003</v>
      </c>
      <c r="DP73" s="58">
        <v>1.0227200000000001</v>
      </c>
      <c r="DQ73" s="58">
        <v>0.41548000000000002</v>
      </c>
      <c r="DR73" s="58">
        <v>13.774760000000002</v>
      </c>
      <c r="DS73" s="58">
        <v>0</v>
      </c>
      <c r="DT73" s="58">
        <v>1.7897599999999998</v>
      </c>
      <c r="DU73" s="58">
        <v>0.67115999999999998</v>
      </c>
      <c r="DV73" s="58">
        <v>7.0270100000000006</v>
      </c>
      <c r="DW73" s="58">
        <v>0.67115999999999998</v>
      </c>
      <c r="DX73" s="58">
        <v>0</v>
      </c>
      <c r="DY73" s="195"/>
      <c r="EA73" s="31">
        <f t="shared" si="171"/>
        <v>33.677690200000008</v>
      </c>
      <c r="EB73" s="58">
        <v>0</v>
      </c>
      <c r="EC73" s="58">
        <v>0</v>
      </c>
      <c r="ED73" s="58">
        <v>5.1455600000000006</v>
      </c>
      <c r="EE73" s="58">
        <v>2.5727800000000003</v>
      </c>
      <c r="EF73" s="58">
        <v>7.7183400000000004</v>
      </c>
      <c r="EG73" s="58">
        <v>2.5727800000000003</v>
      </c>
      <c r="EH73" s="58">
        <v>2.5727800000000003</v>
      </c>
      <c r="EI73" s="58">
        <v>2.5727800000000003</v>
      </c>
      <c r="EJ73" s="58">
        <v>2.5727800000000003</v>
      </c>
      <c r="EK73" s="58">
        <v>2.5727800000000003</v>
      </c>
      <c r="EL73" s="58">
        <v>2.6885550999999999</v>
      </c>
      <c r="EM73" s="58">
        <v>2.6885550999999999</v>
      </c>
      <c r="EN73" s="195"/>
    </row>
    <row r="74" spans="2:144" hidden="1" outlineLevel="2" x14ac:dyDescent="0.35">
      <c r="B74" s="29" t="s">
        <v>195</v>
      </c>
      <c r="C74" s="30"/>
      <c r="D74" s="31">
        <v>9380.2219999999998</v>
      </c>
      <c r="E74" s="31">
        <v>326.38799999999998</v>
      </c>
      <c r="F74" s="31">
        <v>439.80099999999999</v>
      </c>
      <c r="G74" s="31">
        <v>505.21600000000001</v>
      </c>
      <c r="H74" s="31">
        <v>2516.9720000000002</v>
      </c>
      <c r="I74" s="31">
        <v>656.93700000000001</v>
      </c>
      <c r="J74" s="31">
        <v>1563.423</v>
      </c>
      <c r="K74" s="31">
        <v>1113.2619999999999</v>
      </c>
      <c r="L74" s="31">
        <v>245.52199999999999</v>
      </c>
      <c r="M74" s="31">
        <v>816.46699999999998</v>
      </c>
      <c r="N74" s="31">
        <v>583.19799999999998</v>
      </c>
      <c r="O74" s="31">
        <v>368.88600000000002</v>
      </c>
      <c r="P74" s="31">
        <v>244.15</v>
      </c>
      <c r="R74" s="31">
        <v>5136.7269999999999</v>
      </c>
      <c r="S74" s="31">
        <v>436.892</v>
      </c>
      <c r="T74" s="31">
        <v>845.68499999999995</v>
      </c>
      <c r="U74" s="31">
        <v>365.06099999999998</v>
      </c>
      <c r="V74" s="31">
        <v>412.82</v>
      </c>
      <c r="W74" s="31">
        <v>346.53100000000001</v>
      </c>
      <c r="X74" s="31">
        <v>597.13499999999999</v>
      </c>
      <c r="Y74" s="31">
        <v>629.15499999999997</v>
      </c>
      <c r="Z74" s="31">
        <v>313.495</v>
      </c>
      <c r="AA74" s="31">
        <v>81.774000000000001</v>
      </c>
      <c r="AB74" s="31">
        <v>360.40100000000001</v>
      </c>
      <c r="AC74" s="31">
        <v>129.86799999999999</v>
      </c>
      <c r="AD74" s="31">
        <v>617.91</v>
      </c>
      <c r="AF74" s="31">
        <v>3633.2570000000001</v>
      </c>
      <c r="AG74" s="31">
        <v>291.351</v>
      </c>
      <c r="AH74" s="31">
        <v>0</v>
      </c>
      <c r="AI74" s="31">
        <v>540.46400000000006</v>
      </c>
      <c r="AJ74" s="31">
        <v>110.53400000000001</v>
      </c>
      <c r="AK74" s="31">
        <v>253.07400000000001</v>
      </c>
      <c r="AL74" s="31">
        <v>304.18599999999998</v>
      </c>
      <c r="AM74" s="31">
        <v>618.27</v>
      </c>
      <c r="AN74" s="31">
        <v>416.02499999999998</v>
      </c>
      <c r="AO74" s="31">
        <v>199.27099999999999</v>
      </c>
      <c r="AP74" s="31">
        <v>411.09100000000001</v>
      </c>
      <c r="AQ74" s="31">
        <v>214.19800000000001</v>
      </c>
      <c r="AR74" s="31">
        <v>274.79300000000001</v>
      </c>
      <c r="AT74" s="31">
        <v>5224.5280000000002</v>
      </c>
      <c r="AU74" s="31">
        <v>273.53399999999999</v>
      </c>
      <c r="AV74" s="31">
        <v>243.73</v>
      </c>
      <c r="AW74" s="31">
        <v>237.89599999999999</v>
      </c>
      <c r="AX74" s="31">
        <v>94.417000000000002</v>
      </c>
      <c r="AY74" s="31">
        <v>78.290999999999997</v>
      </c>
      <c r="AZ74" s="31">
        <v>503.59</v>
      </c>
      <c r="BA74" s="31">
        <v>756.80399999999997</v>
      </c>
      <c r="BB74" s="31">
        <v>662.40800000000002</v>
      </c>
      <c r="BC74" s="31">
        <v>1764.598</v>
      </c>
      <c r="BD74" s="31">
        <v>627.62300000000005</v>
      </c>
      <c r="BE74" s="31">
        <v>661.03200000000004</v>
      </c>
      <c r="BF74" s="31">
        <v>608.62900000000002</v>
      </c>
      <c r="BH74" s="31">
        <f t="shared" si="188"/>
        <v>7963.436999999999</v>
      </c>
      <c r="BI74" s="108">
        <v>1635.442</v>
      </c>
      <c r="BJ74" s="108">
        <v>2749.98</v>
      </c>
      <c r="BK74" s="108">
        <v>140.905</v>
      </c>
      <c r="BL74" s="108">
        <v>1000.929</v>
      </c>
      <c r="BM74" s="108">
        <v>706.548</v>
      </c>
      <c r="BN74" s="108">
        <v>146.69300000000001</v>
      </c>
      <c r="BO74" s="108">
        <v>87.968000000000004</v>
      </c>
      <c r="BP74" s="108">
        <v>23.084</v>
      </c>
      <c r="BQ74" s="108">
        <v>834.61599999999999</v>
      </c>
      <c r="BR74" s="108">
        <v>42.140999999999998</v>
      </c>
      <c r="BS74" s="108">
        <v>459.86900000000003</v>
      </c>
      <c r="BT74" s="108">
        <v>135.262</v>
      </c>
      <c r="BV74" s="31">
        <f t="shared" si="189"/>
        <v>1872.7144300000002</v>
      </c>
      <c r="BW74" s="108">
        <v>37.131740000000001</v>
      </c>
      <c r="BX74" s="108">
        <v>374.94506000000001</v>
      </c>
      <c r="BY74" s="108">
        <v>136.90711000000002</v>
      </c>
      <c r="BZ74" s="108">
        <v>73.58914</v>
      </c>
      <c r="CA74" s="108">
        <v>162.61260000000001</v>
      </c>
      <c r="CB74" s="108">
        <v>154.34833</v>
      </c>
      <c r="CC74" s="108">
        <v>305.17683</v>
      </c>
      <c r="CD74" s="108">
        <v>44.234490000000001</v>
      </c>
      <c r="CE74" s="108">
        <v>33.761769999999999</v>
      </c>
      <c r="CF74" s="108">
        <v>62.231379999999994</v>
      </c>
      <c r="CG74" s="108">
        <v>63.786439999999992</v>
      </c>
      <c r="CH74" s="108">
        <v>423.98954000000003</v>
      </c>
      <c r="CI74" s="165"/>
      <c r="CJ74" s="108">
        <f t="shared" si="190"/>
        <v>1470.6389300000001</v>
      </c>
      <c r="CK74" s="108">
        <v>33.510119999999993</v>
      </c>
      <c r="CL74" s="108">
        <v>116.94311999999999</v>
      </c>
      <c r="CM74" s="108">
        <v>105.52095999999999</v>
      </c>
      <c r="CN74" s="108">
        <v>140.43587999999997</v>
      </c>
      <c r="CO74" s="108">
        <v>124.78485999999998</v>
      </c>
      <c r="CP74" s="108">
        <v>100.03291</v>
      </c>
      <c r="CQ74" s="108">
        <v>351.61228000000006</v>
      </c>
      <c r="CR74" s="108">
        <v>90.230370000000008</v>
      </c>
      <c r="CS74" s="108">
        <v>90.187349999999995</v>
      </c>
      <c r="CT74" s="108">
        <v>130.91909000000001</v>
      </c>
      <c r="CU74" s="108">
        <v>97.921199999999999</v>
      </c>
      <c r="CV74" s="108">
        <v>88.540790000000001</v>
      </c>
      <c r="CX74" s="108">
        <f t="shared" si="191"/>
        <v>2111.5593600000002</v>
      </c>
      <c r="CY74" s="108">
        <v>72.515199999999993</v>
      </c>
      <c r="CZ74" s="108">
        <v>278.90770000000003</v>
      </c>
      <c r="DA74" s="108">
        <v>110.05259</v>
      </c>
      <c r="DB74" s="108">
        <v>119.12948999999999</v>
      </c>
      <c r="DC74" s="108">
        <v>126.45849999999999</v>
      </c>
      <c r="DD74" s="108">
        <v>138.76675</v>
      </c>
      <c r="DE74" s="108">
        <v>123.42730999999999</v>
      </c>
      <c r="DF74" s="108">
        <v>89.811309999999992</v>
      </c>
      <c r="DG74" s="108">
        <v>200.62130999999999</v>
      </c>
      <c r="DH74" s="108">
        <v>110.45993</v>
      </c>
      <c r="DI74" s="108">
        <v>79.306929999999994</v>
      </c>
      <c r="DJ74" s="108">
        <v>662.10234000000014</v>
      </c>
      <c r="DL74" s="31">
        <f t="shared" si="192"/>
        <v>5315.9130399999995</v>
      </c>
      <c r="DM74" s="58">
        <v>166.62414000000001</v>
      </c>
      <c r="DN74" s="58">
        <v>291.06307999999996</v>
      </c>
      <c r="DO74" s="58">
        <v>492.05835000000002</v>
      </c>
      <c r="DP74" s="58">
        <v>586.23234000000002</v>
      </c>
      <c r="DQ74" s="58">
        <v>581.20317</v>
      </c>
      <c r="DR74" s="58">
        <v>394.91109999999998</v>
      </c>
      <c r="DS74" s="58">
        <v>422.64455000000004</v>
      </c>
      <c r="DT74" s="58">
        <v>849.63481999999999</v>
      </c>
      <c r="DU74" s="58">
        <v>472.95703000000003</v>
      </c>
      <c r="DV74" s="58">
        <v>299.44938999999999</v>
      </c>
      <c r="DW74" s="58">
        <v>409.04046</v>
      </c>
      <c r="DX74" s="58">
        <v>350.09461000000005</v>
      </c>
      <c r="DY74" s="195"/>
      <c r="EA74" s="31">
        <f t="shared" si="171"/>
        <v>8046.5170535000007</v>
      </c>
      <c r="EB74" s="58">
        <v>546.03453000000002</v>
      </c>
      <c r="EC74" s="58">
        <v>720.62520999999992</v>
      </c>
      <c r="ED74" s="58">
        <v>607.13833354999997</v>
      </c>
      <c r="EE74" s="58">
        <v>451.26768355000002</v>
      </c>
      <c r="EF74" s="58">
        <v>695.56687354999997</v>
      </c>
      <c r="EG74" s="58">
        <v>693.66659355000013</v>
      </c>
      <c r="EH74" s="58">
        <v>746.61032355000009</v>
      </c>
      <c r="EI74" s="58">
        <v>744.71005355000011</v>
      </c>
      <c r="EJ74" s="58">
        <v>746.61032355000009</v>
      </c>
      <c r="EK74" s="58">
        <v>696.64570965000007</v>
      </c>
      <c r="EL74" s="58">
        <v>698.82070950000002</v>
      </c>
      <c r="EM74" s="58">
        <v>698.82070950000002</v>
      </c>
      <c r="EN74" s="195"/>
    </row>
    <row r="75" spans="2:144" hidden="1" outlineLevel="2" x14ac:dyDescent="0.35">
      <c r="B75" s="29" t="s">
        <v>196</v>
      </c>
      <c r="C75" s="30"/>
      <c r="D75" s="31">
        <v>22645.100000000002</v>
      </c>
      <c r="E75" s="31">
        <v>1776.0239999999999</v>
      </c>
      <c r="F75" s="31">
        <v>1773.633</v>
      </c>
      <c r="G75" s="31">
        <v>1899.992</v>
      </c>
      <c r="H75" s="31">
        <v>2188.0120000000002</v>
      </c>
      <c r="I75" s="31">
        <v>1864.9739999999999</v>
      </c>
      <c r="J75" s="31">
        <v>2177.4229999999998</v>
      </c>
      <c r="K75" s="31">
        <v>2202.0230000000001</v>
      </c>
      <c r="L75" s="31">
        <v>1792.413</v>
      </c>
      <c r="M75" s="31">
        <v>1164.9390000000001</v>
      </c>
      <c r="N75" s="31">
        <v>2195.2570000000001</v>
      </c>
      <c r="O75" s="31">
        <v>2339.0859999999998</v>
      </c>
      <c r="P75" s="31">
        <v>1271.3240000000001</v>
      </c>
      <c r="R75" s="31">
        <v>31925.412</v>
      </c>
      <c r="S75" s="31">
        <v>1814.5550000000001</v>
      </c>
      <c r="T75" s="31">
        <v>2341.413</v>
      </c>
      <c r="U75" s="31">
        <v>2096.8240000000001</v>
      </c>
      <c r="V75" s="31">
        <v>1512.326</v>
      </c>
      <c r="W75" s="31">
        <v>1007.162</v>
      </c>
      <c r="X75" s="31">
        <v>3280.3159999999998</v>
      </c>
      <c r="Y75" s="31">
        <v>3748.2060000000001</v>
      </c>
      <c r="Z75" s="31">
        <v>3822.4059999999999</v>
      </c>
      <c r="AA75" s="31">
        <v>1982.71</v>
      </c>
      <c r="AB75" s="31">
        <v>2764.3209999999999</v>
      </c>
      <c r="AC75" s="31">
        <v>985.34799999999996</v>
      </c>
      <c r="AD75" s="31">
        <v>6569.8249999999998</v>
      </c>
      <c r="AF75" s="31">
        <v>29469.126999999993</v>
      </c>
      <c r="AG75" s="31">
        <v>5119.1289999999999</v>
      </c>
      <c r="AH75" s="31">
        <v>201.37299999999999</v>
      </c>
      <c r="AI75" s="31">
        <v>2681.3310000000001</v>
      </c>
      <c r="AJ75" s="31">
        <v>2713.5459999999998</v>
      </c>
      <c r="AK75" s="31">
        <v>1906.691</v>
      </c>
      <c r="AL75" s="31">
        <v>4209.0339999999997</v>
      </c>
      <c r="AM75" s="31">
        <v>1940.492</v>
      </c>
      <c r="AN75" s="31">
        <v>2400.4749999999999</v>
      </c>
      <c r="AO75" s="31">
        <v>2976.6729999999998</v>
      </c>
      <c r="AP75" s="31">
        <v>3805.01</v>
      </c>
      <c r="AQ75" s="31">
        <v>707.97500000000002</v>
      </c>
      <c r="AR75" s="31">
        <v>807.39800000000002</v>
      </c>
      <c r="AT75" s="31">
        <v>27625.023000000001</v>
      </c>
      <c r="AU75" s="31">
        <v>5557.7439999999997</v>
      </c>
      <c r="AV75" s="31">
        <v>3648.703</v>
      </c>
      <c r="AW75" s="31">
        <v>3409.9580000000001</v>
      </c>
      <c r="AX75" s="31">
        <v>840.77499999999998</v>
      </c>
      <c r="AY75" s="31">
        <v>1885.4659999999999</v>
      </c>
      <c r="AZ75" s="31">
        <v>3077.252</v>
      </c>
      <c r="BA75" s="31">
        <v>4875.8770000000004</v>
      </c>
      <c r="BB75" s="31">
        <v>5346.4560000000001</v>
      </c>
      <c r="BC75" s="31">
        <v>5286.4470000000001</v>
      </c>
      <c r="BD75" s="31">
        <v>4719.8090000000002</v>
      </c>
      <c r="BE75" s="31">
        <v>4720.5349999999999</v>
      </c>
      <c r="BF75" s="31">
        <v>4720.5349999999999</v>
      </c>
      <c r="BH75" s="31">
        <f t="shared" ref="BH75" si="193">SUM(BI75:BT75)</f>
        <v>15803.486000000001</v>
      </c>
      <c r="BI75" s="108">
        <v>2054.444</v>
      </c>
      <c r="BJ75" s="108">
        <v>2499.4520000000002</v>
      </c>
      <c r="BK75" s="108">
        <v>1309.7170000000001</v>
      </c>
      <c r="BL75" s="108">
        <v>1793.3030000000001</v>
      </c>
      <c r="BM75" s="108">
        <v>1034.9290000000001</v>
      </c>
      <c r="BN75" s="108">
        <v>891.428</v>
      </c>
      <c r="BO75" s="108">
        <v>350.33100000000002</v>
      </c>
      <c r="BP75" s="108">
        <v>1871.9179999999999</v>
      </c>
      <c r="BQ75" s="108">
        <v>1071.7550000000001</v>
      </c>
      <c r="BR75" s="108">
        <v>637.702</v>
      </c>
      <c r="BS75" s="108">
        <v>1679.124</v>
      </c>
      <c r="BT75" s="108">
        <v>609.38300000000004</v>
      </c>
      <c r="BV75" s="31">
        <f t="shared" ref="BV75" si="194">SUM(BW75:CH75)</f>
        <v>9964.5865200000007</v>
      </c>
      <c r="BW75" s="108">
        <v>1064.6975400000001</v>
      </c>
      <c r="BX75" s="108">
        <v>682.91558000000009</v>
      </c>
      <c r="BY75" s="108">
        <v>925.13549000000012</v>
      </c>
      <c r="BZ75" s="108">
        <v>564.08294999999998</v>
      </c>
      <c r="CA75" s="108">
        <v>1134.03487</v>
      </c>
      <c r="CB75" s="108">
        <v>433.82244000000003</v>
      </c>
      <c r="CC75" s="108">
        <v>1164.0719900000001</v>
      </c>
      <c r="CD75" s="108">
        <v>805.68267000000014</v>
      </c>
      <c r="CE75" s="108">
        <v>718.24315000000001</v>
      </c>
      <c r="CF75" s="108">
        <v>588.64649999999995</v>
      </c>
      <c r="CG75" s="108">
        <v>485.27896000000004</v>
      </c>
      <c r="CH75" s="108">
        <v>1397.9743800000001</v>
      </c>
      <c r="CI75" s="165"/>
      <c r="CJ75" s="108">
        <f t="shared" si="190"/>
        <v>11776.710829999998</v>
      </c>
      <c r="CK75" s="108">
        <v>1020.2895100000001</v>
      </c>
      <c r="CL75" s="108">
        <v>901.99250000000006</v>
      </c>
      <c r="CM75" s="108">
        <v>966.51928999999996</v>
      </c>
      <c r="CN75" s="108">
        <v>850.36929000000009</v>
      </c>
      <c r="CO75" s="108">
        <v>721.58956999999998</v>
      </c>
      <c r="CP75" s="108">
        <v>984.26984000000004</v>
      </c>
      <c r="CQ75" s="108">
        <v>945.14934000000017</v>
      </c>
      <c r="CR75" s="108">
        <v>656.69054000000006</v>
      </c>
      <c r="CS75" s="108">
        <v>1089.3287499999999</v>
      </c>
      <c r="CT75" s="108">
        <v>1390.0377899999999</v>
      </c>
      <c r="CU75" s="108">
        <v>1146.2708400000001</v>
      </c>
      <c r="CV75" s="108">
        <v>1104.2035700000001</v>
      </c>
      <c r="CX75" s="108">
        <f t="shared" si="191"/>
        <v>21179.480499999998</v>
      </c>
      <c r="CY75" s="108">
        <v>2283.3601600000002</v>
      </c>
      <c r="CZ75" s="108">
        <v>1415.7192800000003</v>
      </c>
      <c r="DA75" s="108">
        <v>1844.26884</v>
      </c>
      <c r="DB75" s="108">
        <v>1096.8077899999998</v>
      </c>
      <c r="DC75" s="108">
        <v>1521.4781599999997</v>
      </c>
      <c r="DD75" s="108">
        <v>1814.3244999999997</v>
      </c>
      <c r="DE75" s="108">
        <v>1272.2862899999998</v>
      </c>
      <c r="DF75" s="108">
        <v>1876.8639400000002</v>
      </c>
      <c r="DG75" s="108">
        <v>2070.9294100000002</v>
      </c>
      <c r="DH75" s="108">
        <v>1288.8212399999998</v>
      </c>
      <c r="DI75" s="108">
        <v>2074.7880299999997</v>
      </c>
      <c r="DJ75" s="108">
        <v>2619.8328600000004</v>
      </c>
      <c r="DL75" s="31">
        <f t="shared" si="192"/>
        <v>18877.851900000001</v>
      </c>
      <c r="DM75" s="58">
        <v>1639.0165200000001</v>
      </c>
      <c r="DN75" s="58">
        <v>1618.0584800000001</v>
      </c>
      <c r="DO75" s="58">
        <v>1636.9451200000001</v>
      </c>
      <c r="DP75" s="58">
        <v>1509.7614599999999</v>
      </c>
      <c r="DQ75" s="58">
        <v>1088.75027</v>
      </c>
      <c r="DR75" s="58">
        <v>1517.4081899999999</v>
      </c>
      <c r="DS75" s="58">
        <v>1707.2689700000003</v>
      </c>
      <c r="DT75" s="58">
        <v>1731.7532699999999</v>
      </c>
      <c r="DU75" s="58">
        <v>1635.1013399999999</v>
      </c>
      <c r="DV75" s="58">
        <v>1133.5213000000003</v>
      </c>
      <c r="DW75" s="58">
        <v>1523.2928200000001</v>
      </c>
      <c r="DX75" s="58">
        <v>2136.9741600000002</v>
      </c>
      <c r="DY75" s="195"/>
      <c r="EA75" s="31">
        <f t="shared" si="171"/>
        <v>26986.930869113334</v>
      </c>
      <c r="EB75" s="58">
        <v>1935.94886</v>
      </c>
      <c r="EC75" s="58">
        <v>2489.0759893059999</v>
      </c>
      <c r="ED75" s="58">
        <v>2262.9001853560003</v>
      </c>
      <c r="EE75" s="58">
        <v>2537.2131645726668</v>
      </c>
      <c r="EF75" s="58">
        <v>2173.8575029060003</v>
      </c>
      <c r="EG75" s="58">
        <v>2174.7122559059999</v>
      </c>
      <c r="EH75" s="58">
        <v>2171.029017156</v>
      </c>
      <c r="EI75" s="58">
        <v>2221.029017156</v>
      </c>
      <c r="EJ75" s="58">
        <v>2241.9568382060002</v>
      </c>
      <c r="EK75" s="58">
        <v>2272.9506548726667</v>
      </c>
      <c r="EL75" s="58">
        <v>2245.7133672759996</v>
      </c>
      <c r="EM75" s="58">
        <v>2260.5440163999997</v>
      </c>
      <c r="EN75" s="195"/>
    </row>
    <row r="76" spans="2:144" hidden="1" outlineLevel="2" x14ac:dyDescent="0.35">
      <c r="B76" s="29" t="s">
        <v>310</v>
      </c>
      <c r="C76" s="30"/>
      <c r="D76" s="31"/>
      <c r="E76" s="31"/>
      <c r="F76" s="31"/>
      <c r="G76" s="31"/>
      <c r="H76" s="31"/>
      <c r="I76" s="31"/>
      <c r="J76" s="31"/>
      <c r="K76" s="31"/>
      <c r="L76" s="31"/>
      <c r="M76" s="31"/>
      <c r="N76" s="31"/>
      <c r="O76" s="31"/>
      <c r="P76" s="31"/>
      <c r="R76" s="31"/>
      <c r="S76" s="31"/>
      <c r="T76" s="31"/>
      <c r="U76" s="31"/>
      <c r="V76" s="31"/>
      <c r="W76" s="31"/>
      <c r="X76" s="31"/>
      <c r="Y76" s="31"/>
      <c r="Z76" s="31"/>
      <c r="AA76" s="31"/>
      <c r="AB76" s="31"/>
      <c r="AC76" s="31"/>
      <c r="AD76" s="31"/>
      <c r="AF76" s="31"/>
      <c r="AG76" s="31"/>
      <c r="AH76" s="31"/>
      <c r="AI76" s="31"/>
      <c r="AJ76" s="31"/>
      <c r="AK76" s="31"/>
      <c r="AL76" s="31"/>
      <c r="AM76" s="31"/>
      <c r="AN76" s="31"/>
      <c r="AO76" s="31"/>
      <c r="AP76" s="31"/>
      <c r="AQ76" s="31"/>
      <c r="AR76" s="31"/>
      <c r="AT76" s="31"/>
      <c r="AU76" s="31"/>
      <c r="AV76" s="31"/>
      <c r="AW76" s="31"/>
      <c r="AX76" s="31"/>
      <c r="AY76" s="31"/>
      <c r="AZ76" s="31"/>
      <c r="BA76" s="31"/>
      <c r="BB76" s="31"/>
      <c r="BC76" s="31"/>
      <c r="BD76" s="31"/>
      <c r="BE76" s="31"/>
      <c r="BF76" s="31"/>
      <c r="BH76" s="31"/>
      <c r="BI76" s="108"/>
      <c r="BJ76" s="108"/>
      <c r="BK76" s="108"/>
      <c r="BL76" s="108"/>
      <c r="BM76" s="108"/>
      <c r="BN76" s="108"/>
      <c r="BO76" s="108"/>
      <c r="BP76" s="108"/>
      <c r="BQ76" s="108"/>
      <c r="BR76" s="108"/>
      <c r="BS76" s="108"/>
      <c r="BT76" s="108"/>
      <c r="BV76" s="31">
        <f t="shared" si="189"/>
        <v>1586.47893</v>
      </c>
      <c r="BW76" s="108">
        <v>151.64078000000001</v>
      </c>
      <c r="BX76" s="108">
        <v>129.27821</v>
      </c>
      <c r="BY76" s="108">
        <v>140.28519</v>
      </c>
      <c r="BZ76" s="108">
        <v>103.69738000000001</v>
      </c>
      <c r="CA76" s="108">
        <v>117.38280999999999</v>
      </c>
      <c r="CB76" s="108">
        <v>130.02548999999999</v>
      </c>
      <c r="CC76" s="108">
        <v>130.24643</v>
      </c>
      <c r="CD76" s="108">
        <v>130.65154000000001</v>
      </c>
      <c r="CE76" s="108">
        <v>126.66213</v>
      </c>
      <c r="CF76" s="108">
        <v>137.87566999999999</v>
      </c>
      <c r="CG76" s="108">
        <v>170.54815000000002</v>
      </c>
      <c r="CH76" s="108">
        <v>118.18514999999999</v>
      </c>
      <c r="CI76" s="165"/>
      <c r="CJ76" s="108">
        <f t="shared" si="190"/>
        <v>2113.0671200000002</v>
      </c>
      <c r="CK76" s="108">
        <v>128.19438</v>
      </c>
      <c r="CL76" s="108">
        <v>129.16924</v>
      </c>
      <c r="CM76" s="108">
        <v>433.35802999999999</v>
      </c>
      <c r="CN76" s="108">
        <v>146.55511999999999</v>
      </c>
      <c r="CO76" s="108">
        <v>168.61305999999999</v>
      </c>
      <c r="CP76" s="108">
        <v>188.39121999999998</v>
      </c>
      <c r="CQ76" s="108">
        <v>139.55271000000002</v>
      </c>
      <c r="CR76" s="108">
        <v>164.82617999999999</v>
      </c>
      <c r="CS76" s="108">
        <v>136.30697000000001</v>
      </c>
      <c r="CT76" s="108">
        <v>172.45150000000001</v>
      </c>
      <c r="CU76" s="108">
        <v>149.56994</v>
      </c>
      <c r="CV76" s="108">
        <v>156.07876999999999</v>
      </c>
      <c r="CX76" s="108">
        <f t="shared" si="191"/>
        <v>2565.7632900000003</v>
      </c>
      <c r="CY76" s="108">
        <v>176.62078</v>
      </c>
      <c r="CZ76" s="108">
        <v>186.92862</v>
      </c>
      <c r="DA76" s="108">
        <v>172.34834000000004</v>
      </c>
      <c r="DB76" s="108">
        <v>248.55005</v>
      </c>
      <c r="DC76" s="108">
        <v>250.59227999999996</v>
      </c>
      <c r="DD76" s="108">
        <v>254.51652000000001</v>
      </c>
      <c r="DE76" s="108">
        <v>210.24423999999999</v>
      </c>
      <c r="DF76" s="108">
        <v>199.44085000000001</v>
      </c>
      <c r="DG76" s="108">
        <v>229.21328</v>
      </c>
      <c r="DH76" s="108">
        <v>218.46660999999997</v>
      </c>
      <c r="DI76" s="108">
        <v>210.58117999999999</v>
      </c>
      <c r="DJ76" s="108">
        <v>208.26054000000002</v>
      </c>
      <c r="DL76" s="31">
        <f t="shared" si="192"/>
        <v>3764.6798900000003</v>
      </c>
      <c r="DM76" s="58">
        <v>316.99306000000001</v>
      </c>
      <c r="DN76" s="58">
        <v>239.74784</v>
      </c>
      <c r="DO76" s="58">
        <v>415.57308999999998</v>
      </c>
      <c r="DP76" s="58">
        <v>268.65640000000002</v>
      </c>
      <c r="DQ76" s="58">
        <v>401.66314</v>
      </c>
      <c r="DR76" s="58">
        <v>273.15273999999999</v>
      </c>
      <c r="DS76" s="58">
        <v>285.52540999999997</v>
      </c>
      <c r="DT76" s="58">
        <v>276.2955</v>
      </c>
      <c r="DU76" s="58">
        <v>447.36697000000004</v>
      </c>
      <c r="DV76" s="58">
        <v>267.03710999999998</v>
      </c>
      <c r="DW76" s="58">
        <v>287.80270000000002</v>
      </c>
      <c r="DX76" s="58">
        <v>284.86592999999999</v>
      </c>
      <c r="DY76" s="195"/>
      <c r="EA76" s="31">
        <f t="shared" si="171"/>
        <v>3129.1642700000007</v>
      </c>
      <c r="EB76" s="58">
        <v>322.41942000000006</v>
      </c>
      <c r="EC76" s="58">
        <v>311.28084999999999</v>
      </c>
      <c r="ED76" s="58">
        <v>249.54639999999998</v>
      </c>
      <c r="EE76" s="58">
        <v>249.54639999999998</v>
      </c>
      <c r="EF76" s="58">
        <v>249.54639999999998</v>
      </c>
      <c r="EG76" s="58">
        <v>249.54639999999998</v>
      </c>
      <c r="EH76" s="58">
        <v>249.54639999999998</v>
      </c>
      <c r="EI76" s="58">
        <v>249.54639999999998</v>
      </c>
      <c r="EJ76" s="58">
        <v>249.54639999999998</v>
      </c>
      <c r="EK76" s="58">
        <v>249.54639999999998</v>
      </c>
      <c r="EL76" s="58">
        <v>249.54639999999998</v>
      </c>
      <c r="EM76" s="58">
        <v>249.54639999999998</v>
      </c>
      <c r="EN76" s="195"/>
    </row>
    <row r="77" spans="2:144" s="17" customFormat="1" hidden="1" outlineLevel="1" x14ac:dyDescent="0.35">
      <c r="B77" s="113" t="s">
        <v>197</v>
      </c>
      <c r="C77" s="114"/>
      <c r="D77" s="41">
        <v>558.66999999999996</v>
      </c>
      <c r="E77" s="41">
        <v>175.49700000000001</v>
      </c>
      <c r="F77" s="41">
        <v>30.442999999999998</v>
      </c>
      <c r="G77" s="41">
        <v>15.891000000000002</v>
      </c>
      <c r="H77" s="41">
        <v>32.822000000000003</v>
      </c>
      <c r="I77" s="41">
        <v>52.287999999999997</v>
      </c>
      <c r="J77" s="41">
        <v>57.079000000000008</v>
      </c>
      <c r="K77" s="41">
        <v>18.754999999999999</v>
      </c>
      <c r="L77" s="41">
        <v>26.837</v>
      </c>
      <c r="M77" s="41">
        <v>39.918999999999997</v>
      </c>
      <c r="N77" s="41">
        <v>23.244</v>
      </c>
      <c r="O77" s="41">
        <v>31.378</v>
      </c>
      <c r="P77" s="41">
        <v>54.517000000000003</v>
      </c>
      <c r="R77" s="41">
        <v>509.572</v>
      </c>
      <c r="S77" s="41">
        <v>11.789</v>
      </c>
      <c r="T77" s="41">
        <v>5.7390000000000008</v>
      </c>
      <c r="U77" s="41">
        <v>28.673000000000002</v>
      </c>
      <c r="V77" s="41">
        <v>48.280999999999999</v>
      </c>
      <c r="W77" s="41">
        <v>40.93</v>
      </c>
      <c r="X77" s="41">
        <v>70.741</v>
      </c>
      <c r="Y77" s="41">
        <v>22.798999999999999</v>
      </c>
      <c r="Z77" s="41">
        <v>111.831</v>
      </c>
      <c r="AA77" s="41">
        <v>13.436999999999999</v>
      </c>
      <c r="AB77" s="41">
        <v>36.040999999999997</v>
      </c>
      <c r="AC77" s="41">
        <v>27.113</v>
      </c>
      <c r="AD77" s="41">
        <v>92.198000000000008</v>
      </c>
      <c r="AF77" s="41">
        <v>409.928</v>
      </c>
      <c r="AG77" s="41">
        <v>42.418999999999997</v>
      </c>
      <c r="AH77" s="41">
        <v>6.32</v>
      </c>
      <c r="AI77" s="41">
        <v>49.158000000000001</v>
      </c>
      <c r="AJ77" s="41">
        <v>40.777000000000001</v>
      </c>
      <c r="AK77" s="41">
        <v>42.239000000000004</v>
      </c>
      <c r="AL77" s="41">
        <v>45.081999999999994</v>
      </c>
      <c r="AM77" s="41">
        <v>26.648999999999997</v>
      </c>
      <c r="AN77" s="41">
        <v>46.38</v>
      </c>
      <c r="AO77" s="41">
        <v>8.5549999999999997</v>
      </c>
      <c r="AP77" s="41">
        <v>19.019000000000002</v>
      </c>
      <c r="AQ77" s="41">
        <v>57.762</v>
      </c>
      <c r="AR77" s="41">
        <v>25.567999999999998</v>
      </c>
      <c r="AT77" s="41">
        <v>369.779</v>
      </c>
      <c r="AU77" s="41">
        <v>35.238999999999997</v>
      </c>
      <c r="AV77" s="41">
        <v>23.221</v>
      </c>
      <c r="AW77" s="41">
        <v>43.555999999999997</v>
      </c>
      <c r="AX77" s="41">
        <v>13.432000000000002</v>
      </c>
      <c r="AY77" s="41">
        <v>84.564999999999998</v>
      </c>
      <c r="AZ77" s="41">
        <v>15.488</v>
      </c>
      <c r="BA77" s="41">
        <v>75.421999999999997</v>
      </c>
      <c r="BB77" s="41">
        <v>74.548999999999992</v>
      </c>
      <c r="BC77" s="41">
        <v>72.218000000000004</v>
      </c>
      <c r="BD77" s="41">
        <v>75.539000000000001</v>
      </c>
      <c r="BE77" s="41">
        <v>62.480000000000004</v>
      </c>
      <c r="BF77" s="41">
        <v>62.478999999999999</v>
      </c>
      <c r="BH77" s="41">
        <f t="shared" si="188"/>
        <v>411.48700000000002</v>
      </c>
      <c r="BI77" s="109">
        <f>SUM(BI78:BI82)</f>
        <v>54.134999999999998</v>
      </c>
      <c r="BJ77" s="109">
        <f t="shared" ref="BJ77:BT77" si="195">SUM(BJ78:BJ82)</f>
        <v>23.372999999999998</v>
      </c>
      <c r="BK77" s="109">
        <f t="shared" si="195"/>
        <v>64.501000000000005</v>
      </c>
      <c r="BL77" s="109">
        <f t="shared" si="195"/>
        <v>45.174999999999997</v>
      </c>
      <c r="BM77" s="109">
        <f t="shared" si="195"/>
        <v>24.114999999999998</v>
      </c>
      <c r="BN77" s="109">
        <f t="shared" si="195"/>
        <v>7.7940000000000005</v>
      </c>
      <c r="BO77" s="109">
        <f t="shared" si="195"/>
        <v>24.606999999999999</v>
      </c>
      <c r="BP77" s="109">
        <f t="shared" si="195"/>
        <v>73.78</v>
      </c>
      <c r="BQ77" s="109">
        <f t="shared" si="195"/>
        <v>45.397999999999996</v>
      </c>
      <c r="BR77" s="109">
        <f t="shared" si="195"/>
        <v>24.286999999999999</v>
      </c>
      <c r="BS77" s="109">
        <f t="shared" si="195"/>
        <v>16.155999999999999</v>
      </c>
      <c r="BT77" s="109">
        <f t="shared" si="195"/>
        <v>8.1660000000000004</v>
      </c>
      <c r="BV77" s="41">
        <f t="shared" si="189"/>
        <v>174.55454999999998</v>
      </c>
      <c r="BW77" s="41">
        <f>SUM(BW78:BW82)</f>
        <v>6.6562799999999998</v>
      </c>
      <c r="BX77" s="41">
        <f t="shared" ref="BX77" si="196">SUM(BX78:BX82)</f>
        <v>31.131710000000002</v>
      </c>
      <c r="BY77" s="41">
        <f t="shared" ref="BY77" si="197">SUM(BY78:BY82)</f>
        <v>11.06264</v>
      </c>
      <c r="BZ77" s="41">
        <f t="shared" ref="BZ77" si="198">SUM(BZ78:BZ82)</f>
        <v>10.1191</v>
      </c>
      <c r="CA77" s="41">
        <f t="shared" ref="CA77" si="199">SUM(CA78:CA82)</f>
        <v>82.209680000000006</v>
      </c>
      <c r="CB77" s="41">
        <f t="shared" ref="CB77" si="200">SUM(CB78:CB82)</f>
        <v>13.136339999999999</v>
      </c>
      <c r="CC77" s="41">
        <f t="shared" ref="CC77" si="201">SUM(CC78:CC82)</f>
        <v>0.22722000000000001</v>
      </c>
      <c r="CD77" s="41">
        <f t="shared" ref="CD77" si="202">SUM(CD78:CD82)</f>
        <v>9.5968000000000018</v>
      </c>
      <c r="CE77" s="41">
        <f t="shared" ref="CE77" si="203">SUM(CE78:CE82)</f>
        <v>2.8380000000000001</v>
      </c>
      <c r="CF77" s="41">
        <f t="shared" ref="CF77" si="204">SUM(CF78:CF82)</f>
        <v>0</v>
      </c>
      <c r="CG77" s="41">
        <f t="shared" ref="CG77" si="205">SUM(CG78:CG82)</f>
        <v>2.3145500000000001</v>
      </c>
      <c r="CH77" s="41">
        <f t="shared" ref="CH77" si="206">SUM(CH78:CH82)</f>
        <v>5.2622300000000006</v>
      </c>
      <c r="CJ77" s="41">
        <f t="shared" si="190"/>
        <v>151.27488000000002</v>
      </c>
      <c r="CK77" s="41">
        <f>SUM(CK78:CK82)</f>
        <v>35.787100000000002</v>
      </c>
      <c r="CL77" s="41">
        <f t="shared" ref="CL77:CV77" si="207">SUM(CL78:CL82)</f>
        <v>0.92600000000000005</v>
      </c>
      <c r="CM77" s="41">
        <f t="shared" si="207"/>
        <v>23.596499999999999</v>
      </c>
      <c r="CN77" s="41">
        <f t="shared" si="207"/>
        <v>10.981199999999999</v>
      </c>
      <c r="CO77" s="41">
        <f t="shared" si="207"/>
        <v>9.33596</v>
      </c>
      <c r="CP77" s="41">
        <f t="shared" si="207"/>
        <v>14.196849999999998</v>
      </c>
      <c r="CQ77" s="41">
        <f t="shared" si="207"/>
        <v>11.552849999999999</v>
      </c>
      <c r="CR77" s="41">
        <f t="shared" si="207"/>
        <v>26.1309</v>
      </c>
      <c r="CS77" s="41">
        <f t="shared" si="207"/>
        <v>3.8319999999999999</v>
      </c>
      <c r="CT77" s="41">
        <f t="shared" si="207"/>
        <v>7.4177200000000001</v>
      </c>
      <c r="CU77" s="41">
        <f t="shared" si="207"/>
        <v>4.907</v>
      </c>
      <c r="CV77" s="41">
        <f t="shared" si="207"/>
        <v>2.6108000000000002</v>
      </c>
      <c r="CW77" s="166"/>
      <c r="CX77" s="41">
        <f t="shared" si="191"/>
        <v>219.08265999999998</v>
      </c>
      <c r="CY77" s="41">
        <f>SUM(CY78:CY82)</f>
        <v>10.45478</v>
      </c>
      <c r="CZ77" s="41">
        <f t="shared" ref="CZ77:DJ77" si="208">SUM(CZ78:CZ82)</f>
        <v>4.0359999999999996</v>
      </c>
      <c r="DA77" s="41">
        <f t="shared" si="208"/>
        <v>14.42136</v>
      </c>
      <c r="DB77" s="41">
        <f t="shared" si="208"/>
        <v>11.479959999999998</v>
      </c>
      <c r="DC77" s="41">
        <f t="shared" si="208"/>
        <v>24.795819999999999</v>
      </c>
      <c r="DD77" s="41">
        <f t="shared" si="208"/>
        <v>12.472639999999998</v>
      </c>
      <c r="DE77" s="41">
        <f t="shared" si="208"/>
        <v>8.5441500000000001</v>
      </c>
      <c r="DF77" s="41">
        <f t="shared" si="208"/>
        <v>7.4832000000000001</v>
      </c>
      <c r="DG77" s="41">
        <f t="shared" si="208"/>
        <v>21.692749999999997</v>
      </c>
      <c r="DH77" s="41">
        <f t="shared" si="208"/>
        <v>37.23413</v>
      </c>
      <c r="DI77" s="41">
        <f t="shared" si="208"/>
        <v>33.946869999999997</v>
      </c>
      <c r="DJ77" s="41">
        <f t="shared" si="208"/>
        <v>32.521000000000001</v>
      </c>
      <c r="DK77" s="166"/>
      <c r="DL77" s="41">
        <f t="shared" si="192"/>
        <v>288.89509000000004</v>
      </c>
      <c r="DM77" s="41">
        <f>SUM(DM78:DM82)</f>
        <v>15.555730000000001</v>
      </c>
      <c r="DN77" s="41">
        <f t="shared" ref="DN77:DX77" si="209">SUM(DN78:DN82)</f>
        <v>1.9533700000000001</v>
      </c>
      <c r="DO77" s="41">
        <f t="shared" si="209"/>
        <v>14.253640000000001</v>
      </c>
      <c r="DP77" s="41">
        <f t="shared" si="209"/>
        <v>78.950339999999997</v>
      </c>
      <c r="DQ77" s="41">
        <f t="shared" si="209"/>
        <v>9.2260200000000001</v>
      </c>
      <c r="DR77" s="41">
        <f t="shared" si="209"/>
        <v>41.985819999999997</v>
      </c>
      <c r="DS77" s="41">
        <f t="shared" si="209"/>
        <v>43.86018</v>
      </c>
      <c r="DT77" s="41">
        <f t="shared" si="209"/>
        <v>37.298999999999999</v>
      </c>
      <c r="DU77" s="41">
        <f t="shared" si="209"/>
        <v>7.1018000000000008</v>
      </c>
      <c r="DV77" s="41">
        <f t="shared" si="209"/>
        <v>23.009</v>
      </c>
      <c r="DW77" s="41">
        <f t="shared" si="209"/>
        <v>9.1055899999999994</v>
      </c>
      <c r="DX77" s="41">
        <f t="shared" si="209"/>
        <v>6.5945999999999998</v>
      </c>
      <c r="DY77" s="195"/>
      <c r="DZ77" s="166"/>
      <c r="EA77" s="41">
        <f t="shared" si="171"/>
        <v>468.75099999999998</v>
      </c>
      <c r="EB77" s="41">
        <f>SUM(EB78:EB82)</f>
        <v>13.750999999999999</v>
      </c>
      <c r="EC77" s="41">
        <f t="shared" ref="EC77:EM77" si="210">SUM(EC78:EC82)</f>
        <v>35.5</v>
      </c>
      <c r="ED77" s="41">
        <f t="shared" si="210"/>
        <v>32.5</v>
      </c>
      <c r="EE77" s="41">
        <f t="shared" si="210"/>
        <v>22</v>
      </c>
      <c r="EF77" s="41">
        <f t="shared" si="210"/>
        <v>32.5</v>
      </c>
      <c r="EG77" s="41">
        <f t="shared" si="210"/>
        <v>35.5</v>
      </c>
      <c r="EH77" s="41">
        <f t="shared" si="210"/>
        <v>63.5</v>
      </c>
      <c r="EI77" s="41">
        <f t="shared" si="210"/>
        <v>63</v>
      </c>
      <c r="EJ77" s="41">
        <f t="shared" si="210"/>
        <v>35.5</v>
      </c>
      <c r="EK77" s="41">
        <f t="shared" si="210"/>
        <v>63.5</v>
      </c>
      <c r="EL77" s="41">
        <f t="shared" si="210"/>
        <v>36</v>
      </c>
      <c r="EM77" s="41">
        <f t="shared" si="210"/>
        <v>35.5</v>
      </c>
      <c r="EN77" s="195" t="s">
        <v>501</v>
      </c>
    </row>
    <row r="78" spans="2:144" hidden="1" outlineLevel="2" x14ac:dyDescent="0.35">
      <c r="B78" s="29" t="s">
        <v>198</v>
      </c>
      <c r="C78" s="30"/>
      <c r="D78" s="31">
        <v>98.216000000000008</v>
      </c>
      <c r="E78" s="31">
        <v>22.297999999999998</v>
      </c>
      <c r="F78" s="31">
        <v>4.4000000000000004</v>
      </c>
      <c r="G78" s="31">
        <v>0.61499999999999999</v>
      </c>
      <c r="H78" s="31">
        <v>13.515000000000001</v>
      </c>
      <c r="I78" s="31">
        <v>4.8049999999999997</v>
      </c>
      <c r="J78" s="31">
        <v>4.1520000000000001</v>
      </c>
      <c r="K78" s="31">
        <v>3.7690000000000001</v>
      </c>
      <c r="L78" s="31">
        <v>16.14</v>
      </c>
      <c r="M78" s="31">
        <v>6.6660000000000004</v>
      </c>
      <c r="N78" s="31">
        <v>2.7869999999999999</v>
      </c>
      <c r="O78" s="31">
        <v>4.5190000000000001</v>
      </c>
      <c r="P78" s="31">
        <v>14.55</v>
      </c>
      <c r="R78" s="31">
        <v>82.507999999999996</v>
      </c>
      <c r="S78" s="31">
        <v>4.4139999999999997</v>
      </c>
      <c r="T78" s="31">
        <v>4.8090000000000002</v>
      </c>
      <c r="U78" s="31">
        <v>0.495</v>
      </c>
      <c r="V78" s="31">
        <v>20.535</v>
      </c>
      <c r="W78" s="31">
        <v>4.7190000000000003</v>
      </c>
      <c r="X78" s="31">
        <v>7.4489999999999998</v>
      </c>
      <c r="Y78" s="31">
        <v>0.43099999999999999</v>
      </c>
      <c r="Z78" s="31">
        <v>1.9219999999999999</v>
      </c>
      <c r="AA78" s="31">
        <v>0</v>
      </c>
      <c r="AB78" s="31">
        <v>16.832999999999998</v>
      </c>
      <c r="AC78" s="31">
        <v>3.4550000000000001</v>
      </c>
      <c r="AD78" s="31">
        <v>17.446000000000002</v>
      </c>
      <c r="AF78" s="31">
        <v>55.562999999999995</v>
      </c>
      <c r="AG78" s="31">
        <v>1.792</v>
      </c>
      <c r="AH78" s="31">
        <v>0</v>
      </c>
      <c r="AI78" s="31">
        <v>4.2389999999999999</v>
      </c>
      <c r="AJ78" s="31">
        <v>0</v>
      </c>
      <c r="AK78" s="31">
        <v>14.134</v>
      </c>
      <c r="AL78" s="31">
        <v>3.3149999999999999</v>
      </c>
      <c r="AM78" s="31">
        <v>15.023999999999999</v>
      </c>
      <c r="AN78" s="31">
        <v>0.28100000000000003</v>
      </c>
      <c r="AO78" s="31">
        <v>0.12</v>
      </c>
      <c r="AP78" s="31">
        <v>2.456</v>
      </c>
      <c r="AQ78" s="31">
        <v>3.468</v>
      </c>
      <c r="AR78" s="31">
        <v>10.734</v>
      </c>
      <c r="AT78" s="31">
        <v>73.055000000000007</v>
      </c>
      <c r="AU78" s="31">
        <v>4.3540000000000001</v>
      </c>
      <c r="AV78" s="31">
        <v>3.03</v>
      </c>
      <c r="AW78" s="31">
        <v>10.72</v>
      </c>
      <c r="AX78" s="31">
        <v>0</v>
      </c>
      <c r="AY78" s="31">
        <v>10.654999999999999</v>
      </c>
      <c r="AZ78" s="31">
        <v>4.4820000000000002</v>
      </c>
      <c r="BA78" s="31">
        <v>6.2270000000000003</v>
      </c>
      <c r="BB78" s="31">
        <v>5.3540000000000001</v>
      </c>
      <c r="BC78" s="31">
        <v>5.3540000000000001</v>
      </c>
      <c r="BD78" s="31">
        <v>5.3540000000000001</v>
      </c>
      <c r="BE78" s="31">
        <v>5.3540000000000001</v>
      </c>
      <c r="BF78" s="31">
        <v>5.3540000000000001</v>
      </c>
      <c r="BH78" s="31">
        <f t="shared" si="188"/>
        <v>71.354000000000013</v>
      </c>
      <c r="BI78" s="108">
        <v>1.909</v>
      </c>
      <c r="BJ78" s="108">
        <v>9.7799999999999994</v>
      </c>
      <c r="BK78" s="108">
        <v>10.153</v>
      </c>
      <c r="BL78" s="108">
        <v>3.2509999999999999</v>
      </c>
      <c r="BM78" s="108">
        <v>8.8469999999999995</v>
      </c>
      <c r="BN78" s="108">
        <v>1.9890000000000001</v>
      </c>
      <c r="BO78" s="108">
        <v>3.4060000000000001</v>
      </c>
      <c r="BP78" s="108">
        <v>25.558</v>
      </c>
      <c r="BQ78" s="108">
        <v>2.15</v>
      </c>
      <c r="BR78" s="108">
        <v>1.129</v>
      </c>
      <c r="BS78" s="108">
        <v>1.282</v>
      </c>
      <c r="BT78" s="108">
        <v>1.9</v>
      </c>
      <c r="BV78" s="108">
        <f t="shared" si="189"/>
        <v>14.26323</v>
      </c>
      <c r="BW78" s="108">
        <v>1.48668</v>
      </c>
      <c r="BX78" s="108">
        <v>0</v>
      </c>
      <c r="BY78" s="108">
        <v>0.44193999999999994</v>
      </c>
      <c r="BZ78" s="108">
        <v>0</v>
      </c>
      <c r="CA78" s="108">
        <v>3.0143800000000001</v>
      </c>
      <c r="CB78" s="108">
        <v>4.5245699999999998</v>
      </c>
      <c r="CC78" s="108">
        <v>0</v>
      </c>
      <c r="CD78" s="108">
        <v>0</v>
      </c>
      <c r="CE78" s="108">
        <v>0.55000000000000004</v>
      </c>
      <c r="CF78" s="108">
        <v>0</v>
      </c>
      <c r="CG78" s="108">
        <v>0.27935000000000004</v>
      </c>
      <c r="CH78" s="108">
        <v>3.96631</v>
      </c>
      <c r="CI78" s="165"/>
      <c r="CJ78" s="108">
        <f t="shared" si="190"/>
        <v>26.613399999999999</v>
      </c>
      <c r="CK78" s="108">
        <v>1.3419000000000001</v>
      </c>
      <c r="CL78" s="108">
        <v>0</v>
      </c>
      <c r="CM78" s="108">
        <v>16.9785</v>
      </c>
      <c r="CN78" s="108">
        <v>0.52</v>
      </c>
      <c r="CO78" s="108">
        <v>4.3659999999999997</v>
      </c>
      <c r="CP78" s="108">
        <v>0</v>
      </c>
      <c r="CQ78" s="108">
        <v>0</v>
      </c>
      <c r="CR78" s="108">
        <v>0</v>
      </c>
      <c r="CS78" s="108">
        <v>2.7919999999999998</v>
      </c>
      <c r="CT78" s="108">
        <v>0.28599999999999998</v>
      </c>
      <c r="CU78" s="108">
        <v>0</v>
      </c>
      <c r="CV78" s="108">
        <v>0.32900000000000001</v>
      </c>
      <c r="CX78" s="108">
        <f t="shared" si="191"/>
        <v>40.065660000000001</v>
      </c>
      <c r="CY78" s="108">
        <v>1.2859700000000001</v>
      </c>
      <c r="CZ78" s="108">
        <v>0</v>
      </c>
      <c r="DA78" s="108">
        <v>2.4</v>
      </c>
      <c r="DB78" s="108">
        <v>0</v>
      </c>
      <c r="DC78" s="108">
        <v>4.9720000000000004</v>
      </c>
      <c r="DD78" s="108">
        <v>0</v>
      </c>
      <c r="DE78" s="108">
        <v>4.4806499999999998</v>
      </c>
      <c r="DF78" s="108">
        <v>0.93338999999999994</v>
      </c>
      <c r="DG78" s="108">
        <v>0.47814999999999996</v>
      </c>
      <c r="DH78" s="108">
        <v>0.59199999999999997</v>
      </c>
      <c r="DI78" s="108">
        <v>0</v>
      </c>
      <c r="DJ78" s="108">
        <v>24.923500000000001</v>
      </c>
      <c r="DL78" s="31">
        <f t="shared" si="192"/>
        <v>32.428310000000003</v>
      </c>
      <c r="DM78" s="58">
        <v>0</v>
      </c>
      <c r="DN78" s="58">
        <v>0.86929000000000001</v>
      </c>
      <c r="DO78" s="58">
        <v>0.61463999999999996</v>
      </c>
      <c r="DP78" s="58">
        <v>0.38089999999999996</v>
      </c>
      <c r="DQ78" s="58">
        <v>4.7995900000000002</v>
      </c>
      <c r="DR78" s="58">
        <v>18.01999</v>
      </c>
      <c r="DS78" s="58">
        <v>3.6</v>
      </c>
      <c r="DT78" s="58">
        <v>2.806</v>
      </c>
      <c r="DU78" s="58">
        <v>0.65</v>
      </c>
      <c r="DV78" s="58">
        <v>0</v>
      </c>
      <c r="DW78" s="58">
        <v>0.34949999999999998</v>
      </c>
      <c r="DX78" s="58">
        <v>0.33839999999999998</v>
      </c>
      <c r="DY78" s="195"/>
      <c r="EA78" s="31">
        <f t="shared" si="171"/>
        <v>81.278999999999996</v>
      </c>
      <c r="EB78" s="58">
        <v>0.27900000000000003</v>
      </c>
      <c r="EC78" s="58">
        <v>6</v>
      </c>
      <c r="ED78" s="58">
        <v>3</v>
      </c>
      <c r="EE78" s="58">
        <v>6</v>
      </c>
      <c r="EF78" s="58">
        <v>3</v>
      </c>
      <c r="EG78" s="58">
        <v>6</v>
      </c>
      <c r="EH78" s="58">
        <v>6</v>
      </c>
      <c r="EI78" s="58">
        <v>30</v>
      </c>
      <c r="EJ78" s="58">
        <v>6</v>
      </c>
      <c r="EK78" s="58">
        <v>6</v>
      </c>
      <c r="EL78" s="58">
        <v>3</v>
      </c>
      <c r="EM78" s="58">
        <v>6</v>
      </c>
      <c r="EN78" s="195"/>
    </row>
    <row r="79" spans="2:144" hidden="1" outlineLevel="2" x14ac:dyDescent="0.35">
      <c r="B79" s="29" t="s">
        <v>199</v>
      </c>
      <c r="C79" s="30"/>
      <c r="D79" s="31">
        <v>81.274000000000001</v>
      </c>
      <c r="E79" s="31">
        <v>15.38</v>
      </c>
      <c r="F79" s="31">
        <v>0</v>
      </c>
      <c r="G79" s="31">
        <v>6.2480000000000002</v>
      </c>
      <c r="H79" s="31">
        <v>11.865</v>
      </c>
      <c r="I79" s="31">
        <v>21.577999999999999</v>
      </c>
      <c r="J79" s="31">
        <v>12.09</v>
      </c>
      <c r="K79" s="31">
        <v>0</v>
      </c>
      <c r="L79" s="31">
        <v>1.4530000000000001</v>
      </c>
      <c r="M79" s="31">
        <v>2.9849999999999999</v>
      </c>
      <c r="N79" s="31">
        <v>5.9850000000000003</v>
      </c>
      <c r="O79" s="31">
        <v>0</v>
      </c>
      <c r="P79" s="31">
        <v>3.69</v>
      </c>
      <c r="R79" s="31">
        <v>76.067000000000007</v>
      </c>
      <c r="S79" s="31">
        <v>0.77300000000000002</v>
      </c>
      <c r="T79" s="31">
        <v>0</v>
      </c>
      <c r="U79" s="31">
        <v>6.9470000000000001</v>
      </c>
      <c r="V79" s="31">
        <v>5.3719999999999999</v>
      </c>
      <c r="W79" s="31">
        <v>5.53</v>
      </c>
      <c r="X79" s="31">
        <v>17.591999999999999</v>
      </c>
      <c r="Y79" s="31">
        <v>0.25</v>
      </c>
      <c r="Z79" s="31">
        <v>12.196</v>
      </c>
      <c r="AA79" s="31">
        <v>0</v>
      </c>
      <c r="AB79" s="31">
        <v>0</v>
      </c>
      <c r="AC79" s="31">
        <v>0.55700000000000005</v>
      </c>
      <c r="AD79" s="31">
        <v>26.85</v>
      </c>
      <c r="AF79" s="31">
        <v>64.044000000000011</v>
      </c>
      <c r="AG79" s="31">
        <v>12.515000000000001</v>
      </c>
      <c r="AH79" s="31">
        <v>0</v>
      </c>
      <c r="AI79" s="31">
        <v>0</v>
      </c>
      <c r="AJ79" s="31">
        <v>3.8740000000000001</v>
      </c>
      <c r="AK79" s="31">
        <v>3.6</v>
      </c>
      <c r="AL79" s="31">
        <v>6.2869999999999999</v>
      </c>
      <c r="AM79" s="31">
        <v>3.6</v>
      </c>
      <c r="AN79" s="31">
        <v>9.7200000000000006</v>
      </c>
      <c r="AO79" s="31">
        <v>2.331</v>
      </c>
      <c r="AP79" s="31">
        <v>2.8860000000000001</v>
      </c>
      <c r="AQ79" s="31">
        <v>14.680999999999999</v>
      </c>
      <c r="AR79" s="31">
        <v>4.55</v>
      </c>
      <c r="AT79" s="31">
        <v>47.155999999999999</v>
      </c>
      <c r="AU79" s="31">
        <v>0</v>
      </c>
      <c r="AV79" s="31">
        <v>13.548999999999999</v>
      </c>
      <c r="AW79" s="31">
        <v>0</v>
      </c>
      <c r="AX79" s="31">
        <v>0.39</v>
      </c>
      <c r="AY79" s="31">
        <v>12.611000000000001</v>
      </c>
      <c r="AZ79" s="31">
        <v>0.9</v>
      </c>
      <c r="BA79" s="31">
        <v>17.625</v>
      </c>
      <c r="BB79" s="31">
        <v>17.625</v>
      </c>
      <c r="BC79" s="31">
        <v>15.294</v>
      </c>
      <c r="BD79" s="31">
        <v>15.294</v>
      </c>
      <c r="BE79" s="31">
        <v>12.198</v>
      </c>
      <c r="BF79" s="31">
        <v>12.198</v>
      </c>
      <c r="BH79" s="31">
        <f t="shared" si="188"/>
        <v>58.279000000000003</v>
      </c>
      <c r="BI79" s="108">
        <v>11.901</v>
      </c>
      <c r="BJ79" s="108">
        <v>1.1180000000000001</v>
      </c>
      <c r="BK79" s="108">
        <v>8.7539999999999996</v>
      </c>
      <c r="BL79" s="108" t="s">
        <v>289</v>
      </c>
      <c r="BM79" s="108">
        <v>10.112</v>
      </c>
      <c r="BN79" s="108">
        <v>1.238</v>
      </c>
      <c r="BO79" s="108">
        <v>4.2249999999999996</v>
      </c>
      <c r="BP79" s="108">
        <v>7.3869999999999996</v>
      </c>
      <c r="BQ79" s="108">
        <v>10.066000000000001</v>
      </c>
      <c r="BR79" s="108">
        <v>0.436</v>
      </c>
      <c r="BS79" s="108">
        <v>1.609</v>
      </c>
      <c r="BT79" s="108">
        <v>1.4330000000000001</v>
      </c>
      <c r="BV79" s="108">
        <f t="shared" si="189"/>
        <v>53.289470000000009</v>
      </c>
      <c r="BW79" s="108">
        <v>1.4330999999999998</v>
      </c>
      <c r="BX79" s="108">
        <v>2.7995999999999999</v>
      </c>
      <c r="BY79" s="108">
        <v>4.8600000000000003</v>
      </c>
      <c r="BZ79" s="108">
        <v>6.9577999999999989</v>
      </c>
      <c r="CA79" s="108">
        <v>33.964400000000005</v>
      </c>
      <c r="CB79" s="108">
        <v>2.13937</v>
      </c>
      <c r="CC79" s="108">
        <v>0</v>
      </c>
      <c r="CD79" s="108">
        <v>1.02</v>
      </c>
      <c r="CE79" s="108">
        <v>0</v>
      </c>
      <c r="CF79" s="108">
        <v>0</v>
      </c>
      <c r="CG79" s="108">
        <v>0.1152</v>
      </c>
      <c r="CH79" s="108">
        <v>0</v>
      </c>
      <c r="CI79" s="165"/>
      <c r="CJ79" s="108">
        <f t="shared" si="190"/>
        <v>3.6746600000000003</v>
      </c>
      <c r="CK79" s="108">
        <v>0</v>
      </c>
      <c r="CL79" s="108">
        <v>0</v>
      </c>
      <c r="CM79" s="108">
        <v>0</v>
      </c>
      <c r="CN79" s="108">
        <v>0</v>
      </c>
      <c r="CO79" s="108">
        <v>0.64746000000000004</v>
      </c>
      <c r="CP79" s="108">
        <v>0.439</v>
      </c>
      <c r="CQ79" s="108">
        <v>0</v>
      </c>
      <c r="CR79" s="108">
        <v>0</v>
      </c>
      <c r="CS79" s="108">
        <v>0</v>
      </c>
      <c r="CT79" s="108">
        <v>0.3664</v>
      </c>
      <c r="CU79" s="108">
        <v>0</v>
      </c>
      <c r="CV79" s="108">
        <v>2.2218</v>
      </c>
      <c r="CX79" s="108">
        <f t="shared" si="191"/>
        <v>22.096340000000005</v>
      </c>
      <c r="CY79" s="108">
        <v>0</v>
      </c>
      <c r="CZ79" s="108">
        <v>0</v>
      </c>
      <c r="DA79" s="108">
        <v>0.376</v>
      </c>
      <c r="DB79" s="108">
        <v>1.4510000000000001</v>
      </c>
      <c r="DC79" s="108">
        <v>0</v>
      </c>
      <c r="DD79" s="108">
        <v>8.11524</v>
      </c>
      <c r="DE79" s="108">
        <v>1.3754999999999999</v>
      </c>
      <c r="DF79" s="108">
        <v>0</v>
      </c>
      <c r="DG79" s="108">
        <v>0.92879999999999996</v>
      </c>
      <c r="DH79" s="108">
        <v>5.5</v>
      </c>
      <c r="DI79" s="108">
        <v>1.4097999999999999</v>
      </c>
      <c r="DJ79" s="108">
        <v>2.94</v>
      </c>
      <c r="DL79" s="31">
        <f t="shared" si="192"/>
        <v>13.46172</v>
      </c>
      <c r="DM79" s="58">
        <v>0.62953999999999999</v>
      </c>
      <c r="DN79" s="58">
        <v>0</v>
      </c>
      <c r="DO79" s="58">
        <v>3.6240000000000001</v>
      </c>
      <c r="DP79" s="58">
        <v>0</v>
      </c>
      <c r="DQ79" s="58">
        <v>3.7178899999999997</v>
      </c>
      <c r="DR79" s="58">
        <v>0</v>
      </c>
      <c r="DS79" s="58">
        <v>0.23599999999999999</v>
      </c>
      <c r="DT79" s="58">
        <v>3.0590000000000002</v>
      </c>
      <c r="DU79" s="58">
        <v>0.23899999999999999</v>
      </c>
      <c r="DV79" s="58">
        <v>1.5489999999999999</v>
      </c>
      <c r="DW79" s="58">
        <v>0.40729000000000004</v>
      </c>
      <c r="DX79" s="58">
        <v>0</v>
      </c>
      <c r="DY79" s="195"/>
      <c r="EA79" s="31">
        <f t="shared" si="171"/>
        <v>22</v>
      </c>
      <c r="EB79" s="58">
        <v>0</v>
      </c>
      <c r="EC79" s="58">
        <v>2</v>
      </c>
      <c r="ED79" s="58">
        <v>2</v>
      </c>
      <c r="EE79" s="58">
        <v>2</v>
      </c>
      <c r="EF79" s="58">
        <v>2</v>
      </c>
      <c r="EG79" s="58">
        <v>2</v>
      </c>
      <c r="EH79" s="58">
        <v>2</v>
      </c>
      <c r="EI79" s="58">
        <v>2</v>
      </c>
      <c r="EJ79" s="58">
        <v>2</v>
      </c>
      <c r="EK79" s="58">
        <v>2</v>
      </c>
      <c r="EL79" s="58">
        <v>2</v>
      </c>
      <c r="EM79" s="58">
        <v>2</v>
      </c>
      <c r="EN79" s="195"/>
    </row>
    <row r="80" spans="2:144" hidden="1" outlineLevel="2" x14ac:dyDescent="0.35">
      <c r="B80" s="29" t="s">
        <v>200</v>
      </c>
      <c r="C80" s="30"/>
      <c r="D80" s="31">
        <v>51.169000000000004</v>
      </c>
      <c r="E80" s="31">
        <v>15.821999999999999</v>
      </c>
      <c r="F80" s="31">
        <v>0</v>
      </c>
      <c r="G80" s="31">
        <v>0</v>
      </c>
      <c r="H80" s="31">
        <v>0.53700000000000003</v>
      </c>
      <c r="I80" s="31">
        <v>0</v>
      </c>
      <c r="J80" s="31">
        <v>0</v>
      </c>
      <c r="K80" s="31">
        <v>8.6999999999999993</v>
      </c>
      <c r="L80" s="31">
        <v>5.524</v>
      </c>
      <c r="M80" s="31">
        <v>15.112</v>
      </c>
      <c r="N80" s="31">
        <v>0.5</v>
      </c>
      <c r="O80" s="31">
        <v>2.8620000000000001</v>
      </c>
      <c r="P80" s="31">
        <v>2.1120000000000001</v>
      </c>
      <c r="R80" s="31">
        <v>108.788</v>
      </c>
      <c r="S80" s="31">
        <v>2.1120000000000001</v>
      </c>
      <c r="T80" s="31">
        <v>0.56999999999999995</v>
      </c>
      <c r="U80" s="31">
        <v>11.231</v>
      </c>
      <c r="V80" s="31">
        <v>12.047000000000001</v>
      </c>
      <c r="W80" s="31">
        <v>11.932</v>
      </c>
      <c r="X80" s="31">
        <v>4.8109999999999999</v>
      </c>
      <c r="Y80" s="31">
        <v>8.9190000000000005</v>
      </c>
      <c r="Z80" s="31">
        <v>19.553999999999998</v>
      </c>
      <c r="AA80" s="31">
        <v>2.1120000000000001</v>
      </c>
      <c r="AB80" s="31">
        <v>8.26</v>
      </c>
      <c r="AC80" s="31">
        <v>0</v>
      </c>
      <c r="AD80" s="31">
        <v>27.24</v>
      </c>
      <c r="AF80" s="31">
        <v>122.964</v>
      </c>
      <c r="AG80" s="31">
        <v>12.42</v>
      </c>
      <c r="AH80" s="31">
        <v>4.16</v>
      </c>
      <c r="AI80" s="31">
        <v>24.109000000000002</v>
      </c>
      <c r="AJ80" s="31">
        <v>9.4830000000000005</v>
      </c>
      <c r="AK80" s="31">
        <v>12.228</v>
      </c>
      <c r="AL80" s="31">
        <v>19.117999999999999</v>
      </c>
      <c r="AM80" s="31">
        <v>5.3920000000000003</v>
      </c>
      <c r="AN80" s="31">
        <v>12.461</v>
      </c>
      <c r="AO80" s="31">
        <v>4.37</v>
      </c>
      <c r="AP80" s="31">
        <v>8.3510000000000009</v>
      </c>
      <c r="AQ80" s="31">
        <v>10.071999999999999</v>
      </c>
      <c r="AR80" s="31">
        <v>0.8</v>
      </c>
      <c r="AT80" s="31">
        <v>99.772999999999996</v>
      </c>
      <c r="AU80" s="31">
        <v>21.071999999999999</v>
      </c>
      <c r="AV80" s="31">
        <v>6.6420000000000003</v>
      </c>
      <c r="AW80" s="31">
        <v>0.69</v>
      </c>
      <c r="AX80" s="31">
        <v>9.9380000000000006</v>
      </c>
      <c r="AY80" s="31">
        <v>11.539</v>
      </c>
      <c r="AZ80" s="31">
        <v>3.0419999999999998</v>
      </c>
      <c r="BA80" s="31">
        <v>26.638999999999999</v>
      </c>
      <c r="BB80" s="31">
        <v>26.638999999999999</v>
      </c>
      <c r="BC80" s="31">
        <v>26.638999999999999</v>
      </c>
      <c r="BD80" s="31">
        <v>29.96</v>
      </c>
      <c r="BE80" s="31">
        <v>19.997</v>
      </c>
      <c r="BF80" s="31">
        <v>19.997</v>
      </c>
      <c r="BH80" s="31">
        <f t="shared" si="188"/>
        <v>96.946000000000012</v>
      </c>
      <c r="BI80" s="108">
        <v>11.66</v>
      </c>
      <c r="BJ80" s="108">
        <v>8.2579999999999991</v>
      </c>
      <c r="BK80" s="108">
        <v>11.324</v>
      </c>
      <c r="BL80" s="108">
        <v>7.1639999999999997</v>
      </c>
      <c r="BM80" s="108">
        <v>0.27800000000000002</v>
      </c>
      <c r="BN80" s="108">
        <v>1.86</v>
      </c>
      <c r="BO80" s="108">
        <v>8.3219999999999992</v>
      </c>
      <c r="BP80" s="108">
        <v>11.266</v>
      </c>
      <c r="BQ80" s="108">
        <v>14.731999999999999</v>
      </c>
      <c r="BR80" s="108">
        <v>13.506</v>
      </c>
      <c r="BS80" s="108">
        <v>6.3460000000000001</v>
      </c>
      <c r="BT80" s="108">
        <v>2.23</v>
      </c>
      <c r="BV80" s="108">
        <f t="shared" si="189"/>
        <v>20.984220000000001</v>
      </c>
      <c r="BW80" s="108">
        <v>6.0000000000000001E-3</v>
      </c>
      <c r="BX80" s="108">
        <v>3.194</v>
      </c>
      <c r="BY80" s="108">
        <v>3.5228000000000002</v>
      </c>
      <c r="BZ80" s="108">
        <v>0</v>
      </c>
      <c r="CA80" s="108">
        <v>0</v>
      </c>
      <c r="CB80" s="108">
        <v>5.2993999999999994</v>
      </c>
      <c r="CC80" s="108">
        <v>0.22722000000000001</v>
      </c>
      <c r="CD80" s="108">
        <v>6.4468000000000005</v>
      </c>
      <c r="CE80" s="108">
        <v>2.2879999999999998</v>
      </c>
      <c r="CF80" s="108">
        <v>0</v>
      </c>
      <c r="CG80" s="108">
        <v>0</v>
      </c>
      <c r="CH80" s="108">
        <v>0</v>
      </c>
      <c r="CI80" s="165"/>
      <c r="CJ80" s="108">
        <f t="shared" si="190"/>
        <v>4.5971500000000001</v>
      </c>
      <c r="CK80" s="108">
        <v>0</v>
      </c>
      <c r="CL80" s="108">
        <v>0</v>
      </c>
      <c r="CM80" s="108">
        <v>0</v>
      </c>
      <c r="CN80" s="108">
        <v>1.0592000000000001</v>
      </c>
      <c r="CO80" s="108">
        <v>1.8180000000000001</v>
      </c>
      <c r="CP80" s="108">
        <v>0</v>
      </c>
      <c r="CQ80" s="108">
        <v>1.09995</v>
      </c>
      <c r="CR80" s="108">
        <v>0</v>
      </c>
      <c r="CS80" s="108">
        <v>0</v>
      </c>
      <c r="CT80" s="108">
        <v>0.62</v>
      </c>
      <c r="CU80" s="108">
        <v>0</v>
      </c>
      <c r="CV80" s="108">
        <v>0</v>
      </c>
      <c r="CX80" s="108">
        <f t="shared" si="191"/>
        <v>12.87988</v>
      </c>
      <c r="CY80" s="108">
        <v>0.14319999999999999</v>
      </c>
      <c r="CZ80" s="108">
        <v>0</v>
      </c>
      <c r="DA80" s="108">
        <v>5.0697999999999999</v>
      </c>
      <c r="DB80" s="108">
        <v>0.999</v>
      </c>
      <c r="DC80" s="108">
        <v>3.0815199999999998</v>
      </c>
      <c r="DD80" s="108">
        <v>0</v>
      </c>
      <c r="DE80" s="108">
        <v>2.6880000000000002</v>
      </c>
      <c r="DF80" s="108">
        <v>0</v>
      </c>
      <c r="DG80" s="108">
        <v>0</v>
      </c>
      <c r="DH80" s="108">
        <v>0.89836000000000005</v>
      </c>
      <c r="DI80" s="108">
        <v>0</v>
      </c>
      <c r="DJ80" s="108">
        <v>0</v>
      </c>
      <c r="DL80" s="31">
        <f t="shared" si="192"/>
        <v>40.010170000000002</v>
      </c>
      <c r="DM80" s="58">
        <v>4.8</v>
      </c>
      <c r="DN80" s="58">
        <v>0.27360000000000001</v>
      </c>
      <c r="DO80" s="58">
        <v>0</v>
      </c>
      <c r="DP80" s="58">
        <v>0</v>
      </c>
      <c r="DQ80" s="58">
        <v>0.65919000000000005</v>
      </c>
      <c r="DR80" s="58">
        <v>15.95234</v>
      </c>
      <c r="DS80" s="58">
        <v>0.44224000000000002</v>
      </c>
      <c r="DT80" s="58">
        <v>0</v>
      </c>
      <c r="DU80" s="58">
        <v>6.2128000000000005</v>
      </c>
      <c r="DV80" s="58">
        <v>0.10199999999999999</v>
      </c>
      <c r="DW80" s="58">
        <v>6.3487999999999998</v>
      </c>
      <c r="DX80" s="58">
        <v>5.2191999999999998</v>
      </c>
      <c r="DY80" s="195"/>
      <c r="EA80" s="31">
        <f t="shared" si="171"/>
        <v>35.472000000000001</v>
      </c>
      <c r="EB80" s="58">
        <v>13.472</v>
      </c>
      <c r="EC80" s="58">
        <v>2</v>
      </c>
      <c r="ED80" s="58">
        <v>2</v>
      </c>
      <c r="EE80" s="58">
        <v>2</v>
      </c>
      <c r="EF80" s="58">
        <v>2</v>
      </c>
      <c r="EG80" s="58">
        <v>2</v>
      </c>
      <c r="EH80" s="58">
        <v>2</v>
      </c>
      <c r="EI80" s="58">
        <v>2</v>
      </c>
      <c r="EJ80" s="58">
        <v>2</v>
      </c>
      <c r="EK80" s="58">
        <v>2</v>
      </c>
      <c r="EL80" s="58">
        <v>2</v>
      </c>
      <c r="EM80" s="58">
        <v>2</v>
      </c>
      <c r="EN80" s="195"/>
    </row>
    <row r="81" spans="2:144" hidden="1" outlineLevel="2" x14ac:dyDescent="0.35">
      <c r="B81" s="29" t="s">
        <v>201</v>
      </c>
      <c r="C81" s="30"/>
      <c r="D81" s="31">
        <v>328.01100000000002</v>
      </c>
      <c r="E81" s="31">
        <v>121.997</v>
      </c>
      <c r="F81" s="31">
        <v>26.042999999999999</v>
      </c>
      <c r="G81" s="31">
        <v>9.0280000000000005</v>
      </c>
      <c r="H81" s="31">
        <v>6.9050000000000002</v>
      </c>
      <c r="I81" s="31">
        <v>25.905000000000001</v>
      </c>
      <c r="J81" s="31">
        <v>40.837000000000003</v>
      </c>
      <c r="K81" s="31">
        <v>6.2859999999999996</v>
      </c>
      <c r="L81" s="31">
        <v>3.72</v>
      </c>
      <c r="M81" s="31">
        <v>15.156000000000001</v>
      </c>
      <c r="N81" s="31">
        <v>13.972</v>
      </c>
      <c r="O81" s="31">
        <v>23.997</v>
      </c>
      <c r="P81" s="31">
        <v>34.164999999999999</v>
      </c>
      <c r="R81" s="31">
        <v>242.209</v>
      </c>
      <c r="S81" s="31">
        <v>4.49</v>
      </c>
      <c r="T81" s="31">
        <v>0.36</v>
      </c>
      <c r="U81" s="31">
        <v>10</v>
      </c>
      <c r="V81" s="31">
        <v>10.327</v>
      </c>
      <c r="W81" s="31">
        <v>18.748999999999999</v>
      </c>
      <c r="X81" s="31">
        <v>40.889000000000003</v>
      </c>
      <c r="Y81" s="31">
        <v>13.199</v>
      </c>
      <c r="Z81" s="31">
        <v>78.159000000000006</v>
      </c>
      <c r="AA81" s="31">
        <v>11.324999999999999</v>
      </c>
      <c r="AB81" s="31">
        <v>10.948</v>
      </c>
      <c r="AC81" s="31">
        <v>23.100999999999999</v>
      </c>
      <c r="AD81" s="31">
        <v>20.661999999999999</v>
      </c>
      <c r="AF81" s="31">
        <v>167.357</v>
      </c>
      <c r="AG81" s="31">
        <v>15.692</v>
      </c>
      <c r="AH81" s="31">
        <v>2.16</v>
      </c>
      <c r="AI81" s="31">
        <v>20.81</v>
      </c>
      <c r="AJ81" s="31">
        <v>27.42</v>
      </c>
      <c r="AK81" s="31">
        <v>12.276999999999999</v>
      </c>
      <c r="AL81" s="31">
        <v>16.361999999999998</v>
      </c>
      <c r="AM81" s="31">
        <v>2.633</v>
      </c>
      <c r="AN81" s="31">
        <v>23.917999999999999</v>
      </c>
      <c r="AO81" s="31">
        <v>1.734</v>
      </c>
      <c r="AP81" s="31">
        <v>5.3259999999999996</v>
      </c>
      <c r="AQ81" s="31">
        <v>29.541</v>
      </c>
      <c r="AR81" s="31">
        <v>9.484</v>
      </c>
      <c r="AT81" s="31">
        <v>149.79499999999999</v>
      </c>
      <c r="AU81" s="31">
        <v>9.8130000000000006</v>
      </c>
      <c r="AV81" s="31">
        <v>0</v>
      </c>
      <c r="AW81" s="31">
        <v>32.146000000000001</v>
      </c>
      <c r="AX81" s="31">
        <v>3.1040000000000001</v>
      </c>
      <c r="AY81" s="31">
        <v>49.76</v>
      </c>
      <c r="AZ81" s="31">
        <v>7.0640000000000001</v>
      </c>
      <c r="BA81" s="31">
        <v>24.931000000000001</v>
      </c>
      <c r="BB81" s="31">
        <v>24.931000000000001</v>
      </c>
      <c r="BC81" s="31">
        <v>24.931000000000001</v>
      </c>
      <c r="BD81" s="31">
        <v>24.931000000000001</v>
      </c>
      <c r="BE81" s="31">
        <v>24.931000000000001</v>
      </c>
      <c r="BF81" s="31">
        <v>24.93</v>
      </c>
      <c r="BH81" s="31">
        <f t="shared" ref="BH81" si="211">SUM(BI81:BT81)</f>
        <v>184.90800000000002</v>
      </c>
      <c r="BI81" s="108">
        <v>28.664999999999999</v>
      </c>
      <c r="BJ81" s="108">
        <v>4.2169999999999996</v>
      </c>
      <c r="BK81" s="108">
        <v>34.270000000000003</v>
      </c>
      <c r="BL81" s="108">
        <v>34.76</v>
      </c>
      <c r="BM81" s="108">
        <v>4.8780000000000001</v>
      </c>
      <c r="BN81" s="108">
        <v>2.7069999999999999</v>
      </c>
      <c r="BO81" s="108">
        <v>8.6539999999999999</v>
      </c>
      <c r="BP81" s="108">
        <v>29.568999999999999</v>
      </c>
      <c r="BQ81" s="108">
        <v>18.45</v>
      </c>
      <c r="BR81" s="108">
        <v>9.2159999999999993</v>
      </c>
      <c r="BS81" s="108">
        <v>6.9189999999999996</v>
      </c>
      <c r="BT81" s="108">
        <v>2.6030000000000002</v>
      </c>
      <c r="BV81" s="108">
        <f t="shared" ref="BV81" si="212">SUM(BW81:CH81)</f>
        <v>86.017629999999983</v>
      </c>
      <c r="BW81" s="108">
        <v>3.7305000000000001</v>
      </c>
      <c r="BX81" s="108">
        <v>25.138110000000001</v>
      </c>
      <c r="BY81" s="108">
        <v>2.2379000000000002</v>
      </c>
      <c r="BZ81" s="108">
        <v>3.1613000000000002</v>
      </c>
      <c r="CA81" s="108">
        <v>45.230899999999998</v>
      </c>
      <c r="CB81" s="108">
        <v>1.173</v>
      </c>
      <c r="CC81" s="108">
        <v>0</v>
      </c>
      <c r="CD81" s="108">
        <v>2.13</v>
      </c>
      <c r="CE81" s="108">
        <v>0</v>
      </c>
      <c r="CF81" s="108">
        <v>0</v>
      </c>
      <c r="CG81" s="108">
        <v>1.92</v>
      </c>
      <c r="CH81" s="108">
        <v>1.2959200000000002</v>
      </c>
      <c r="CI81" s="165"/>
      <c r="CJ81" s="108">
        <f t="shared" ref="CJ81" si="213">SUM(CK81:CV81)</f>
        <v>116.38967</v>
      </c>
      <c r="CK81" s="108">
        <v>34.4452</v>
      </c>
      <c r="CL81" s="108">
        <v>0.92600000000000005</v>
      </c>
      <c r="CM81" s="108">
        <v>6.6180000000000003</v>
      </c>
      <c r="CN81" s="108">
        <v>9.4019999999999992</v>
      </c>
      <c r="CO81" s="108">
        <v>2.5045000000000002</v>
      </c>
      <c r="CP81" s="108">
        <v>13.757849999999998</v>
      </c>
      <c r="CQ81" s="108">
        <v>10.4529</v>
      </c>
      <c r="CR81" s="108">
        <v>26.1309</v>
      </c>
      <c r="CS81" s="108">
        <v>1.04</v>
      </c>
      <c r="CT81" s="108">
        <v>6.1453199999999999</v>
      </c>
      <c r="CU81" s="108">
        <v>4.907</v>
      </c>
      <c r="CV81" s="108">
        <v>0.06</v>
      </c>
      <c r="CX81" s="108">
        <f t="shared" ref="CX81" si="214">SUM(CY81:DJ81)</f>
        <v>144.04078000000001</v>
      </c>
      <c r="CY81" s="108">
        <v>9.0256100000000004</v>
      </c>
      <c r="CZ81" s="108">
        <v>4.0359999999999996</v>
      </c>
      <c r="DA81" s="108">
        <v>6.5755600000000003</v>
      </c>
      <c r="DB81" s="108">
        <v>9.0299599999999991</v>
      </c>
      <c r="DC81" s="108">
        <v>16.7423</v>
      </c>
      <c r="DD81" s="108">
        <v>4.3573999999999993</v>
      </c>
      <c r="DE81" s="108">
        <v>0</v>
      </c>
      <c r="DF81" s="108">
        <v>6.5498099999999999</v>
      </c>
      <c r="DG81" s="108">
        <v>20.285799999999998</v>
      </c>
      <c r="DH81" s="108">
        <v>30.243770000000001</v>
      </c>
      <c r="DI81" s="108">
        <v>32.53707</v>
      </c>
      <c r="DJ81" s="108">
        <v>4.6574999999999998</v>
      </c>
      <c r="DL81" s="31">
        <f t="shared" ref="DL81" si="215">SUM(DM81:DX81)</f>
        <v>202.99489</v>
      </c>
      <c r="DM81" s="58">
        <v>10.126190000000001</v>
      </c>
      <c r="DN81" s="58">
        <v>0.81047999999999998</v>
      </c>
      <c r="DO81" s="58">
        <v>10.015000000000001</v>
      </c>
      <c r="DP81" s="58">
        <v>78.56944</v>
      </c>
      <c r="DQ81" s="58">
        <v>4.9349999999999998E-2</v>
      </c>
      <c r="DR81" s="58">
        <v>8.0134899999999991</v>
      </c>
      <c r="DS81" s="58">
        <v>39.581940000000003</v>
      </c>
      <c r="DT81" s="58">
        <v>31.434000000000001</v>
      </c>
      <c r="DU81" s="58">
        <v>0</v>
      </c>
      <c r="DV81" s="58">
        <v>21.358000000000001</v>
      </c>
      <c r="DW81" s="58">
        <v>2</v>
      </c>
      <c r="DX81" s="58">
        <v>1.0369999999999999</v>
      </c>
      <c r="DY81" s="195"/>
      <c r="EA81" s="31">
        <f t="shared" ref="EA81" si="216">SUM(EB81:EM81)</f>
        <v>330</v>
      </c>
      <c r="EB81" s="58">
        <v>0</v>
      </c>
      <c r="EC81" s="58">
        <v>25.5</v>
      </c>
      <c r="ED81" s="58">
        <v>25.5</v>
      </c>
      <c r="EE81" s="58">
        <v>12</v>
      </c>
      <c r="EF81" s="58">
        <v>25.5</v>
      </c>
      <c r="EG81" s="58">
        <v>25.5</v>
      </c>
      <c r="EH81" s="58">
        <v>53.5</v>
      </c>
      <c r="EI81" s="58">
        <v>29</v>
      </c>
      <c r="EJ81" s="58">
        <v>25.5</v>
      </c>
      <c r="EK81" s="58">
        <v>53.5</v>
      </c>
      <c r="EL81" s="58">
        <v>29</v>
      </c>
      <c r="EM81" s="58">
        <v>25.5</v>
      </c>
      <c r="EN81" s="195"/>
    </row>
    <row r="82" spans="2:144" hidden="1" outlineLevel="2" x14ac:dyDescent="0.35">
      <c r="B82" s="29" t="s">
        <v>402</v>
      </c>
      <c r="C82" s="30"/>
      <c r="D82" s="31"/>
      <c r="E82" s="31"/>
      <c r="F82" s="31"/>
      <c r="G82" s="31"/>
      <c r="H82" s="31"/>
      <c r="I82" s="31"/>
      <c r="J82" s="31"/>
      <c r="K82" s="31"/>
      <c r="L82" s="31"/>
      <c r="M82" s="31"/>
      <c r="N82" s="31"/>
      <c r="O82" s="31"/>
      <c r="P82" s="31"/>
      <c r="R82" s="31"/>
      <c r="S82" s="31"/>
      <c r="T82" s="31"/>
      <c r="U82" s="31"/>
      <c r="V82" s="31"/>
      <c r="W82" s="31"/>
      <c r="X82" s="31"/>
      <c r="Y82" s="31"/>
      <c r="Z82" s="31"/>
      <c r="AA82" s="31"/>
      <c r="AB82" s="31"/>
      <c r="AC82" s="31"/>
      <c r="AD82" s="31"/>
      <c r="AF82" s="31"/>
      <c r="AG82" s="31"/>
      <c r="AH82" s="31"/>
      <c r="AI82" s="31"/>
      <c r="AJ82" s="31"/>
      <c r="AK82" s="31"/>
      <c r="AL82" s="31"/>
      <c r="AM82" s="31"/>
      <c r="AN82" s="31"/>
      <c r="AO82" s="31"/>
      <c r="AP82" s="31"/>
      <c r="AQ82" s="31"/>
      <c r="AR82" s="31"/>
      <c r="AT82" s="31"/>
      <c r="AU82" s="31"/>
      <c r="AV82" s="31"/>
      <c r="AW82" s="31"/>
      <c r="AX82" s="31"/>
      <c r="AY82" s="31"/>
      <c r="AZ82" s="31"/>
      <c r="BA82" s="31"/>
      <c r="BB82" s="31"/>
      <c r="BC82" s="31"/>
      <c r="BD82" s="31"/>
      <c r="BE82" s="31"/>
      <c r="BF82" s="31"/>
      <c r="BH82" s="31"/>
      <c r="BI82" s="108"/>
      <c r="BJ82" s="108"/>
      <c r="BK82" s="108"/>
      <c r="BL82" s="108"/>
      <c r="BM82" s="108"/>
      <c r="BN82" s="108"/>
      <c r="BO82" s="108"/>
      <c r="BP82" s="108"/>
      <c r="BQ82" s="108"/>
      <c r="BR82" s="108"/>
      <c r="BS82" s="108"/>
      <c r="BT82" s="108"/>
      <c r="BV82" s="108"/>
      <c r="BW82" s="108"/>
      <c r="BX82" s="108"/>
      <c r="BY82" s="108"/>
      <c r="BZ82" s="108"/>
      <c r="CA82" s="108"/>
      <c r="CB82" s="108"/>
      <c r="CC82" s="108"/>
      <c r="CD82" s="108"/>
      <c r="CE82" s="108"/>
      <c r="CF82" s="108"/>
      <c r="CG82" s="108"/>
      <c r="CH82" s="108"/>
      <c r="CI82" s="165"/>
      <c r="CJ82" s="108"/>
      <c r="CK82" s="108"/>
      <c r="CL82" s="108"/>
      <c r="CM82" s="108"/>
      <c r="CN82" s="108"/>
      <c r="CO82" s="108"/>
      <c r="CP82" s="108"/>
      <c r="CQ82" s="108"/>
      <c r="CR82" s="108"/>
      <c r="CS82" s="108"/>
      <c r="CT82" s="108"/>
      <c r="CU82" s="108"/>
      <c r="CV82" s="108"/>
      <c r="CX82" s="108"/>
      <c r="CY82" s="108"/>
      <c r="CZ82" s="108"/>
      <c r="DA82" s="108"/>
      <c r="DB82" s="108"/>
      <c r="DC82" s="108"/>
      <c r="DD82" s="108"/>
      <c r="DE82" s="108"/>
      <c r="DF82" s="108"/>
      <c r="DG82" s="108"/>
      <c r="DH82" s="108"/>
      <c r="DI82" s="108"/>
      <c r="DJ82" s="108"/>
      <c r="DL82" s="31">
        <f t="shared" si="192"/>
        <v>0</v>
      </c>
      <c r="DM82" s="58"/>
      <c r="DN82" s="58"/>
      <c r="DO82" s="58"/>
      <c r="DP82" s="58"/>
      <c r="DQ82" s="58"/>
      <c r="DR82" s="58"/>
      <c r="DS82" s="58"/>
      <c r="DT82" s="58"/>
      <c r="DU82" s="58"/>
      <c r="DV82" s="58"/>
      <c r="DW82" s="58"/>
      <c r="DX82" s="58"/>
      <c r="DY82" s="195"/>
      <c r="EA82" s="31">
        <f t="shared" si="171"/>
        <v>0</v>
      </c>
      <c r="EB82" s="58"/>
      <c r="EC82" s="58"/>
      <c r="ED82" s="58"/>
      <c r="EE82" s="58"/>
      <c r="EF82" s="58"/>
      <c r="EG82" s="58"/>
      <c r="EH82" s="58"/>
      <c r="EI82" s="58"/>
      <c r="EJ82" s="58"/>
      <c r="EK82" s="58"/>
      <c r="EL82" s="58"/>
      <c r="EM82" s="58"/>
      <c r="EN82" s="195"/>
    </row>
    <row r="83" spans="2:144" s="17" customFormat="1" hidden="1" outlineLevel="1" x14ac:dyDescent="0.35">
      <c r="B83" s="113" t="s">
        <v>202</v>
      </c>
      <c r="C83" s="114"/>
      <c r="D83" s="41">
        <v>14365.627</v>
      </c>
      <c r="E83" s="41">
        <v>1002.467</v>
      </c>
      <c r="F83" s="41">
        <v>1098.635</v>
      </c>
      <c r="G83" s="41">
        <v>1178.7459999999999</v>
      </c>
      <c r="H83" s="41">
        <v>1076.373</v>
      </c>
      <c r="I83" s="41">
        <v>1195.5529999999999</v>
      </c>
      <c r="J83" s="41">
        <v>1274.768</v>
      </c>
      <c r="K83" s="41">
        <v>1194.9780000000001</v>
      </c>
      <c r="L83" s="41">
        <v>1389.7209999999998</v>
      </c>
      <c r="M83" s="41">
        <v>1096.1329999999998</v>
      </c>
      <c r="N83" s="41">
        <v>1348.7940000000001</v>
      </c>
      <c r="O83" s="41">
        <v>1214.691</v>
      </c>
      <c r="P83" s="41">
        <v>1294.768</v>
      </c>
      <c r="R83" s="41">
        <v>13578.842000000001</v>
      </c>
      <c r="S83" s="41">
        <v>1092.03</v>
      </c>
      <c r="T83" s="41">
        <v>1266.8340000000001</v>
      </c>
      <c r="U83" s="41">
        <v>1140.2200000000003</v>
      </c>
      <c r="V83" s="41">
        <v>1177.17</v>
      </c>
      <c r="W83" s="41">
        <v>1174.4499999999998</v>
      </c>
      <c r="X83" s="41">
        <v>1147.521</v>
      </c>
      <c r="Y83" s="41">
        <v>1075.6899999999998</v>
      </c>
      <c r="Z83" s="41">
        <v>936.4989999999998</v>
      </c>
      <c r="AA83" s="41">
        <v>826.30700000000002</v>
      </c>
      <c r="AB83" s="41">
        <v>1080.5759999999998</v>
      </c>
      <c r="AC83" s="41">
        <v>1086.5000000000002</v>
      </c>
      <c r="AD83" s="41">
        <v>1575.0450000000001</v>
      </c>
      <c r="AF83" s="41">
        <v>12011.803</v>
      </c>
      <c r="AG83" s="41">
        <v>1085.7180000000001</v>
      </c>
      <c r="AH83" s="41">
        <v>1018.4450000000001</v>
      </c>
      <c r="AI83" s="41">
        <v>924.99999999999989</v>
      </c>
      <c r="AJ83" s="41">
        <v>993.04700000000003</v>
      </c>
      <c r="AK83" s="41">
        <v>828.76599999999985</v>
      </c>
      <c r="AL83" s="41">
        <v>1318.2560000000001</v>
      </c>
      <c r="AM83" s="41">
        <v>894.99199999999996</v>
      </c>
      <c r="AN83" s="41">
        <v>1074.954</v>
      </c>
      <c r="AO83" s="41">
        <v>1006.309</v>
      </c>
      <c r="AP83" s="41">
        <v>962.25400000000002</v>
      </c>
      <c r="AQ83" s="41">
        <v>904.84300000000007</v>
      </c>
      <c r="AR83" s="41">
        <v>999.21899999999994</v>
      </c>
      <c r="AT83" s="41">
        <v>11892.37</v>
      </c>
      <c r="AU83" s="41">
        <v>942.00399999999991</v>
      </c>
      <c r="AV83" s="41">
        <v>895.83400000000006</v>
      </c>
      <c r="AW83" s="41">
        <v>764.57100000000003</v>
      </c>
      <c r="AX83" s="41">
        <v>927.89499999999998</v>
      </c>
      <c r="AY83" s="41">
        <v>1409.673</v>
      </c>
      <c r="AZ83" s="41">
        <v>1148.4440000000002</v>
      </c>
      <c r="BA83" s="41">
        <v>1881.0750000000003</v>
      </c>
      <c r="BB83" s="41">
        <v>1315.847</v>
      </c>
      <c r="BC83" s="41">
        <v>1315.9340000000002</v>
      </c>
      <c r="BD83" s="41">
        <v>1289.0380000000002</v>
      </c>
      <c r="BE83" s="41">
        <v>1242.0670000000002</v>
      </c>
      <c r="BF83" s="41">
        <v>1217.617</v>
      </c>
      <c r="BH83" s="41">
        <f t="shared" si="188"/>
        <v>11120.192999999999</v>
      </c>
      <c r="BI83" s="109">
        <f>SUM(BI84:BI94)</f>
        <v>1016.7600000000001</v>
      </c>
      <c r="BJ83" s="109">
        <f t="shared" ref="BJ83:BT83" si="217">SUM(BJ84:BJ94)</f>
        <v>939.98699999999997</v>
      </c>
      <c r="BK83" s="109">
        <f t="shared" si="217"/>
        <v>902.61700000000008</v>
      </c>
      <c r="BL83" s="109">
        <f t="shared" si="217"/>
        <v>777.29700000000014</v>
      </c>
      <c r="BM83" s="109">
        <f t="shared" si="217"/>
        <v>1035.528</v>
      </c>
      <c r="BN83" s="109">
        <f t="shared" si="217"/>
        <v>813.6579999999999</v>
      </c>
      <c r="BO83" s="109">
        <f t="shared" si="217"/>
        <v>942.13199999999983</v>
      </c>
      <c r="BP83" s="109">
        <f t="shared" si="217"/>
        <v>945.94499999999982</v>
      </c>
      <c r="BQ83" s="109">
        <f t="shared" si="217"/>
        <v>999.11900000000014</v>
      </c>
      <c r="BR83" s="109">
        <f t="shared" si="217"/>
        <v>1006.854</v>
      </c>
      <c r="BS83" s="109">
        <f t="shared" si="217"/>
        <v>800.52499999999998</v>
      </c>
      <c r="BT83" s="109">
        <f t="shared" si="217"/>
        <v>939.77099999999996</v>
      </c>
      <c r="BV83" s="41">
        <f t="shared" si="189"/>
        <v>13056.995100000002</v>
      </c>
      <c r="BW83" s="41">
        <f>SUM(BW84:BW94)</f>
        <v>1185.2521099999999</v>
      </c>
      <c r="BX83" s="41">
        <f t="shared" ref="BX83" si="218">SUM(BX84:BX94)</f>
        <v>1226.4925900000001</v>
      </c>
      <c r="BY83" s="41">
        <f t="shared" ref="BY83" si="219">SUM(BY84:BY94)</f>
        <v>906.66689999999994</v>
      </c>
      <c r="BZ83" s="41">
        <f t="shared" ref="BZ83" si="220">SUM(BZ84:BZ94)</f>
        <v>1020.35375</v>
      </c>
      <c r="CA83" s="41">
        <f t="shared" ref="CA83" si="221">SUM(CA84:CA94)</f>
        <v>932.66134999999997</v>
      </c>
      <c r="CB83" s="41">
        <f t="shared" ref="CB83" si="222">SUM(CB84:CB94)</f>
        <v>965.03755000000001</v>
      </c>
      <c r="CC83" s="41">
        <f t="shared" ref="CC83" si="223">SUM(CC84:CC94)</f>
        <v>1530.9643200000003</v>
      </c>
      <c r="CD83" s="41">
        <f t="shared" ref="CD83" si="224">SUM(CD84:CD94)</f>
        <v>833.96922999999992</v>
      </c>
      <c r="CE83" s="41">
        <f t="shared" ref="CE83" si="225">SUM(CE84:CE94)</f>
        <v>1406.7739300000003</v>
      </c>
      <c r="CF83" s="41">
        <f t="shared" ref="CF83" si="226">SUM(CF84:CF94)</f>
        <v>1105.57618</v>
      </c>
      <c r="CG83" s="41">
        <f t="shared" ref="CG83" si="227">SUM(CG84:CG94)</f>
        <v>901.51013999999998</v>
      </c>
      <c r="CH83" s="41">
        <f t="shared" ref="CH83" si="228">SUM(CH84:CH94)</f>
        <v>1041.73705</v>
      </c>
      <c r="CJ83" s="41">
        <f t="shared" si="190"/>
        <v>12416.80644</v>
      </c>
      <c r="CK83" s="41">
        <f>SUM(CK84:CK94)</f>
        <v>932.25173999999993</v>
      </c>
      <c r="CL83" s="41">
        <f t="shared" ref="CL83:CV83" si="229">SUM(CL84:CL94)</f>
        <v>956.02320999999995</v>
      </c>
      <c r="CM83" s="41">
        <f t="shared" si="229"/>
        <v>1120.3222499999999</v>
      </c>
      <c r="CN83" s="41">
        <f t="shared" si="229"/>
        <v>952.96796000000006</v>
      </c>
      <c r="CO83" s="41">
        <f t="shared" si="229"/>
        <v>805.47904000000005</v>
      </c>
      <c r="CP83" s="41">
        <f t="shared" si="229"/>
        <v>765.38846000000001</v>
      </c>
      <c r="CQ83" s="41">
        <f t="shared" si="229"/>
        <v>995.00612000000001</v>
      </c>
      <c r="CR83" s="41">
        <f t="shared" si="229"/>
        <v>1584.1802299999999</v>
      </c>
      <c r="CS83" s="41">
        <f t="shared" si="229"/>
        <v>899.80035999999984</v>
      </c>
      <c r="CT83" s="41">
        <f t="shared" si="229"/>
        <v>796.93050999999991</v>
      </c>
      <c r="CU83" s="41">
        <f t="shared" si="229"/>
        <v>1132.28233</v>
      </c>
      <c r="CV83" s="41">
        <f t="shared" si="229"/>
        <v>1476.1742300000001</v>
      </c>
      <c r="CW83" s="166"/>
      <c r="CX83" s="41">
        <f t="shared" si="191"/>
        <v>10183.04789</v>
      </c>
      <c r="CY83" s="41">
        <f>SUM(CY84:CY94)</f>
        <v>929.51090000000022</v>
      </c>
      <c r="CZ83" s="41">
        <f t="shared" ref="CZ83:DJ83" si="230">SUM(CZ84:CZ94)</f>
        <v>855.20749999999998</v>
      </c>
      <c r="DA83" s="41">
        <f t="shared" si="230"/>
        <v>767.12698</v>
      </c>
      <c r="DB83" s="41">
        <f t="shared" si="230"/>
        <v>994.21008000000006</v>
      </c>
      <c r="DC83" s="41">
        <f t="shared" si="230"/>
        <v>1061.6661600000002</v>
      </c>
      <c r="DD83" s="41">
        <f t="shared" si="230"/>
        <v>849.03286000000003</v>
      </c>
      <c r="DE83" s="41">
        <f t="shared" si="230"/>
        <v>966.08268999999996</v>
      </c>
      <c r="DF83" s="41">
        <f t="shared" si="230"/>
        <v>1017.8855900000002</v>
      </c>
      <c r="DG83" s="41">
        <f t="shared" si="230"/>
        <v>690.11120000000005</v>
      </c>
      <c r="DH83" s="41">
        <f t="shared" si="230"/>
        <v>709.95193000000006</v>
      </c>
      <c r="DI83" s="41">
        <f t="shared" si="230"/>
        <v>862.31488999999999</v>
      </c>
      <c r="DJ83" s="41">
        <f t="shared" si="230"/>
        <v>479.94710999999995</v>
      </c>
      <c r="DK83" s="166"/>
      <c r="DL83" s="41">
        <f t="shared" si="192"/>
        <v>8446.8795900000005</v>
      </c>
      <c r="DM83" s="41">
        <f>SUM(DM84:DM94)</f>
        <v>750.1466999999999</v>
      </c>
      <c r="DN83" s="41">
        <f t="shared" ref="DN83:DX83" si="231">SUM(DN84:DN94)</f>
        <v>621.91003000000001</v>
      </c>
      <c r="DO83" s="41">
        <f t="shared" si="231"/>
        <v>669.56893000000014</v>
      </c>
      <c r="DP83" s="41">
        <f t="shared" si="231"/>
        <v>577.23041000000001</v>
      </c>
      <c r="DQ83" s="41">
        <f t="shared" si="231"/>
        <v>639.17845000000011</v>
      </c>
      <c r="DR83" s="41">
        <f t="shared" si="231"/>
        <v>538.06991999999991</v>
      </c>
      <c r="DS83" s="41">
        <f t="shared" si="231"/>
        <v>692.66737999999987</v>
      </c>
      <c r="DT83" s="41">
        <f t="shared" si="231"/>
        <v>631.12119000000007</v>
      </c>
      <c r="DU83" s="41">
        <f t="shared" si="231"/>
        <v>691.83111999999994</v>
      </c>
      <c r="DV83" s="41">
        <f t="shared" si="231"/>
        <v>781.57288999999992</v>
      </c>
      <c r="DW83" s="41">
        <f t="shared" si="231"/>
        <v>1064.5462399999999</v>
      </c>
      <c r="DX83" s="41">
        <f t="shared" si="231"/>
        <v>789.03633000000013</v>
      </c>
      <c r="DY83" s="195"/>
      <c r="DZ83" s="166"/>
      <c r="EA83" s="41">
        <f t="shared" si="171"/>
        <v>12444.011045329999</v>
      </c>
      <c r="EB83" s="41">
        <f>SUM(EB84:EB94)</f>
        <v>889.67207999999982</v>
      </c>
      <c r="EC83" s="41">
        <f t="shared" ref="EC83:EM83" si="232">SUM(EC84:EC94)</f>
        <v>1698.89555</v>
      </c>
      <c r="ED83" s="41">
        <f t="shared" si="232"/>
        <v>955.64020906000007</v>
      </c>
      <c r="EE83" s="41">
        <f t="shared" si="232"/>
        <v>926.85490906000007</v>
      </c>
      <c r="EF83" s="41">
        <f t="shared" si="232"/>
        <v>906.31520906000003</v>
      </c>
      <c r="EG83" s="41">
        <f t="shared" si="232"/>
        <v>991.96520906000001</v>
      </c>
      <c r="EH83" s="41">
        <f t="shared" si="232"/>
        <v>969.81520906000003</v>
      </c>
      <c r="EI83" s="41">
        <f t="shared" si="232"/>
        <v>961.96520906000001</v>
      </c>
      <c r="EJ83" s="41">
        <f t="shared" si="232"/>
        <v>946.31520906000003</v>
      </c>
      <c r="EK83" s="41">
        <f t="shared" si="232"/>
        <v>1014.81520906</v>
      </c>
      <c r="EL83" s="41">
        <f t="shared" si="232"/>
        <v>996.18264805000001</v>
      </c>
      <c r="EM83" s="41">
        <f t="shared" si="232"/>
        <v>1185.5743948000002</v>
      </c>
      <c r="EN83" s="195"/>
    </row>
    <row r="84" spans="2:144" hidden="1" outlineLevel="2" x14ac:dyDescent="0.35">
      <c r="B84" s="29" t="s">
        <v>203</v>
      </c>
      <c r="C84" s="30"/>
      <c r="D84" s="31">
        <v>7267.9290000000001</v>
      </c>
      <c r="E84" s="31">
        <v>570.34900000000005</v>
      </c>
      <c r="F84" s="31">
        <v>584.15800000000002</v>
      </c>
      <c r="G84" s="31">
        <v>611.447</v>
      </c>
      <c r="H84" s="31">
        <v>603.35799999999995</v>
      </c>
      <c r="I84" s="31">
        <v>611.97699999999998</v>
      </c>
      <c r="J84" s="31">
        <v>613.06200000000001</v>
      </c>
      <c r="K84" s="31">
        <v>610.24800000000005</v>
      </c>
      <c r="L84" s="31">
        <v>612.31600000000003</v>
      </c>
      <c r="M84" s="31">
        <v>610.55700000000002</v>
      </c>
      <c r="N84" s="31">
        <v>615.125</v>
      </c>
      <c r="O84" s="31">
        <v>610.70699999999999</v>
      </c>
      <c r="P84" s="31">
        <v>614.625</v>
      </c>
      <c r="R84" s="31">
        <v>7008.0569999999998</v>
      </c>
      <c r="S84" s="31">
        <v>587.101</v>
      </c>
      <c r="T84" s="31">
        <v>656.84699999999998</v>
      </c>
      <c r="U84" s="31">
        <v>649.35699999999997</v>
      </c>
      <c r="V84" s="31">
        <v>576.59500000000003</v>
      </c>
      <c r="W84" s="31">
        <v>579.90700000000004</v>
      </c>
      <c r="X84" s="31">
        <v>576.98500000000001</v>
      </c>
      <c r="Y84" s="31">
        <v>580.91499999999996</v>
      </c>
      <c r="Z84" s="31">
        <v>577.86199999999997</v>
      </c>
      <c r="AA84" s="31">
        <v>557.04399999999998</v>
      </c>
      <c r="AB84" s="31">
        <v>565.86500000000001</v>
      </c>
      <c r="AC84" s="31">
        <v>565.16</v>
      </c>
      <c r="AD84" s="31">
        <v>534.41899999999998</v>
      </c>
      <c r="AF84" s="31">
        <v>6926.85</v>
      </c>
      <c r="AG84" s="31">
        <v>589.58399999999995</v>
      </c>
      <c r="AH84" s="31">
        <v>588.31700000000001</v>
      </c>
      <c r="AI84" s="31">
        <v>591.98400000000004</v>
      </c>
      <c r="AJ84" s="31">
        <v>611.62300000000005</v>
      </c>
      <c r="AK84" s="31">
        <v>579.96100000000001</v>
      </c>
      <c r="AL84" s="31">
        <v>584.12300000000005</v>
      </c>
      <c r="AM84" s="31">
        <v>561.54100000000005</v>
      </c>
      <c r="AN84" s="31">
        <v>555.98099999999999</v>
      </c>
      <c r="AO84" s="31">
        <v>556.77800000000002</v>
      </c>
      <c r="AP84" s="31">
        <v>568.24599999999998</v>
      </c>
      <c r="AQ84" s="31">
        <v>569.54899999999998</v>
      </c>
      <c r="AR84" s="31">
        <v>569.16300000000001</v>
      </c>
      <c r="AT84" s="31">
        <v>6654.61</v>
      </c>
      <c r="AU84" s="31">
        <v>568.178</v>
      </c>
      <c r="AV84" s="31">
        <v>651.48599999999999</v>
      </c>
      <c r="AW84" s="31">
        <v>586.19600000000003</v>
      </c>
      <c r="AX84" s="31">
        <v>590.03</v>
      </c>
      <c r="AY84" s="31">
        <v>650.26499999999999</v>
      </c>
      <c r="AZ84" s="31">
        <v>585.84100000000001</v>
      </c>
      <c r="BA84" s="31">
        <v>495.20400000000001</v>
      </c>
      <c r="BB84" s="31">
        <v>495.20400000000001</v>
      </c>
      <c r="BC84" s="31">
        <v>495.20400000000001</v>
      </c>
      <c r="BD84" s="31">
        <v>495.20400000000001</v>
      </c>
      <c r="BE84" s="31">
        <v>495.20400000000001</v>
      </c>
      <c r="BF84" s="31">
        <v>495.20400000000001</v>
      </c>
      <c r="BH84" s="31">
        <f t="shared" si="188"/>
        <v>6122.8370000000004</v>
      </c>
      <c r="BI84" s="108">
        <v>503.548</v>
      </c>
      <c r="BJ84" s="108">
        <v>515.53599999999994</v>
      </c>
      <c r="BK84" s="108">
        <v>517.95500000000004</v>
      </c>
      <c r="BL84" s="108">
        <v>506.85500000000002</v>
      </c>
      <c r="BM84" s="108">
        <v>513.27700000000004</v>
      </c>
      <c r="BN84" s="108">
        <v>514.80200000000002</v>
      </c>
      <c r="BO84" s="108">
        <v>507.82100000000003</v>
      </c>
      <c r="BP84" s="108">
        <v>506.84399999999999</v>
      </c>
      <c r="BQ84" s="108">
        <v>504.988</v>
      </c>
      <c r="BR84" s="108">
        <v>512.029</v>
      </c>
      <c r="BS84" s="108">
        <v>509.387</v>
      </c>
      <c r="BT84" s="108">
        <v>509.79500000000002</v>
      </c>
      <c r="BV84" s="31">
        <f t="shared" si="189"/>
        <v>7822.0473499999998</v>
      </c>
      <c r="BW84" s="108">
        <v>728.72066000000007</v>
      </c>
      <c r="BX84" s="108">
        <v>730.65542999999991</v>
      </c>
      <c r="BY84" s="108">
        <v>624.37370999999996</v>
      </c>
      <c r="BZ84" s="108">
        <v>621.93852000000004</v>
      </c>
      <c r="CA84" s="108">
        <v>606.28679</v>
      </c>
      <c r="CB84" s="108">
        <v>602.25747000000001</v>
      </c>
      <c r="CC84" s="108">
        <v>607.33114</v>
      </c>
      <c r="CD84" s="108">
        <v>594.28291999999999</v>
      </c>
      <c r="CE84" s="108">
        <v>1042.04088</v>
      </c>
      <c r="CF84" s="108">
        <v>546.30157000000008</v>
      </c>
      <c r="CG84" s="108">
        <v>544.44066999999995</v>
      </c>
      <c r="CH84" s="108">
        <v>573.41759000000013</v>
      </c>
      <c r="CI84" s="165"/>
      <c r="CJ84" s="108">
        <f t="shared" si="190"/>
        <v>5986.3557700000001</v>
      </c>
      <c r="CK84" s="108">
        <v>364.05248</v>
      </c>
      <c r="CL84" s="108">
        <v>475.73194000000007</v>
      </c>
      <c r="CM84" s="108">
        <v>540.11739999999998</v>
      </c>
      <c r="CN84" s="108">
        <v>485.50011000000006</v>
      </c>
      <c r="CO84" s="108">
        <v>489.30462000000006</v>
      </c>
      <c r="CP84" s="108">
        <v>486.35088999999999</v>
      </c>
      <c r="CQ84" s="108">
        <v>611.81911000000002</v>
      </c>
      <c r="CR84" s="108">
        <v>614.3993200000001</v>
      </c>
      <c r="CS84" s="108">
        <v>491.14783999999997</v>
      </c>
      <c r="CT84" s="108">
        <v>491.63019000000003</v>
      </c>
      <c r="CU84" s="108">
        <v>456.46671999999995</v>
      </c>
      <c r="CV84" s="108">
        <v>479.83515</v>
      </c>
      <c r="CW84" s="169"/>
      <c r="CX84" s="108">
        <f t="shared" si="191"/>
        <v>4993.0093399999996</v>
      </c>
      <c r="CY84" s="108">
        <v>475.35475000000008</v>
      </c>
      <c r="CZ84" s="108">
        <v>465.80533000000008</v>
      </c>
      <c r="DA84" s="108">
        <v>469.75278000000003</v>
      </c>
      <c r="DB84" s="108">
        <v>446.53628000000003</v>
      </c>
      <c r="DC84" s="108">
        <v>456.88380000000006</v>
      </c>
      <c r="DD84" s="108">
        <v>440.94021000000009</v>
      </c>
      <c r="DE84" s="108">
        <v>437.71884</v>
      </c>
      <c r="DF84" s="108">
        <v>431.22772000000009</v>
      </c>
      <c r="DG84" s="108">
        <v>431.80926000000005</v>
      </c>
      <c r="DH84" s="108">
        <v>372.68876</v>
      </c>
      <c r="DI84" s="108">
        <v>280.16591000000005</v>
      </c>
      <c r="DJ84" s="108">
        <v>284.12569999999994</v>
      </c>
      <c r="DK84" s="169"/>
      <c r="DL84" s="31">
        <f t="shared" si="192"/>
        <v>3382.1186400000001</v>
      </c>
      <c r="DM84" s="58">
        <v>276.21600999999998</v>
      </c>
      <c r="DN84" s="58">
        <v>293.86856</v>
      </c>
      <c r="DO84" s="58">
        <v>272.47820999999999</v>
      </c>
      <c r="DP84" s="58">
        <v>285.38003000000003</v>
      </c>
      <c r="DQ84" s="58">
        <v>283.35217</v>
      </c>
      <c r="DR84" s="58">
        <v>283.38337000000001</v>
      </c>
      <c r="DS84" s="58">
        <v>283.38337000000001</v>
      </c>
      <c r="DT84" s="58">
        <v>283.96337</v>
      </c>
      <c r="DU84" s="58">
        <v>277.68185999999997</v>
      </c>
      <c r="DV84" s="58">
        <v>278.71415999999999</v>
      </c>
      <c r="DW84" s="58">
        <v>280.16415999999998</v>
      </c>
      <c r="DX84" s="58">
        <v>283.53336999999999</v>
      </c>
      <c r="DY84" s="195"/>
      <c r="DZ84" s="169"/>
      <c r="EA84" s="31">
        <f t="shared" si="171"/>
        <v>3899.9912364799993</v>
      </c>
      <c r="EB84" s="58">
        <v>297.92482999999999</v>
      </c>
      <c r="EC84" s="58">
        <v>293.83134999999999</v>
      </c>
      <c r="ED84" s="58">
        <v>328.73825205999998</v>
      </c>
      <c r="EE84" s="58">
        <v>328.73825205999998</v>
      </c>
      <c r="EF84" s="58">
        <v>328.73825205999998</v>
      </c>
      <c r="EG84" s="58">
        <v>328.73825205999998</v>
      </c>
      <c r="EH84" s="58">
        <v>328.73825205999998</v>
      </c>
      <c r="EI84" s="58">
        <v>328.73825205999998</v>
      </c>
      <c r="EJ84" s="58">
        <v>328.73825205999998</v>
      </c>
      <c r="EK84" s="58">
        <v>328.73825205999998</v>
      </c>
      <c r="EL84" s="58">
        <v>339.16451999999998</v>
      </c>
      <c r="EM84" s="58">
        <v>339.16451999999998</v>
      </c>
      <c r="EN84" s="195"/>
    </row>
    <row r="85" spans="2:144" hidden="1" outlineLevel="2" x14ac:dyDescent="0.35">
      <c r="B85" s="29" t="s">
        <v>204</v>
      </c>
      <c r="C85" s="30"/>
      <c r="D85" s="31">
        <v>3530.4719999999998</v>
      </c>
      <c r="E85" s="31">
        <v>244.64099999999999</v>
      </c>
      <c r="F85" s="31">
        <v>317.13400000000001</v>
      </c>
      <c r="G85" s="31">
        <v>315.43099999999998</v>
      </c>
      <c r="H85" s="31">
        <v>280.08300000000003</v>
      </c>
      <c r="I85" s="31">
        <v>257.27300000000002</v>
      </c>
      <c r="J85" s="31">
        <v>302.76799999999997</v>
      </c>
      <c r="K85" s="31">
        <v>280.33300000000003</v>
      </c>
      <c r="L85" s="31">
        <v>497.51400000000001</v>
      </c>
      <c r="M85" s="31">
        <v>115.759</v>
      </c>
      <c r="N85" s="31">
        <v>323.91500000000002</v>
      </c>
      <c r="O85" s="31">
        <v>310.553</v>
      </c>
      <c r="P85" s="31">
        <v>285.06799999999998</v>
      </c>
      <c r="R85" s="31">
        <v>3381.1289999999999</v>
      </c>
      <c r="S85" s="31">
        <v>268.81400000000002</v>
      </c>
      <c r="T85" s="31">
        <v>320.41399999999999</v>
      </c>
      <c r="U85" s="31">
        <v>237.25700000000001</v>
      </c>
      <c r="V85" s="31">
        <v>361.15300000000002</v>
      </c>
      <c r="W85" s="31">
        <v>296.52499999999998</v>
      </c>
      <c r="X85" s="31">
        <v>299.27800000000002</v>
      </c>
      <c r="Y85" s="31">
        <v>252.87100000000001</v>
      </c>
      <c r="Z85" s="31">
        <v>90.876999999999995</v>
      </c>
      <c r="AA85" s="31">
        <v>17.04</v>
      </c>
      <c r="AB85" s="31">
        <v>293.51299999999998</v>
      </c>
      <c r="AC85" s="31">
        <v>285.96199999999999</v>
      </c>
      <c r="AD85" s="31">
        <v>657.42499999999995</v>
      </c>
      <c r="AF85" s="31">
        <v>2316.7399999999998</v>
      </c>
      <c r="AG85" s="31">
        <v>304.13799999999998</v>
      </c>
      <c r="AH85" s="31">
        <v>198.02600000000001</v>
      </c>
      <c r="AI85" s="31">
        <v>110.19499999999999</v>
      </c>
      <c r="AJ85" s="31">
        <v>183.47200000000001</v>
      </c>
      <c r="AK85" s="31">
        <v>127.521</v>
      </c>
      <c r="AL85" s="31">
        <v>378.14800000000002</v>
      </c>
      <c r="AM85" s="31">
        <v>116.974</v>
      </c>
      <c r="AN85" s="31">
        <v>127.521</v>
      </c>
      <c r="AO85" s="31">
        <v>187.84100000000001</v>
      </c>
      <c r="AP85" s="31">
        <v>201.40299999999999</v>
      </c>
      <c r="AQ85" s="31">
        <v>130.839</v>
      </c>
      <c r="AR85" s="31">
        <v>250.66200000000001</v>
      </c>
      <c r="AT85" s="31">
        <v>2283.9920000000002</v>
      </c>
      <c r="AU85" s="31">
        <v>187.416</v>
      </c>
      <c r="AV85" s="31">
        <v>64.08</v>
      </c>
      <c r="AW85" s="31">
        <v>17.922000000000001</v>
      </c>
      <c r="AX85" s="31">
        <v>125.29</v>
      </c>
      <c r="AY85" s="31">
        <v>470.62599999999998</v>
      </c>
      <c r="AZ85" s="31">
        <v>339.47</v>
      </c>
      <c r="BA85" s="31">
        <v>987.59400000000005</v>
      </c>
      <c r="BB85" s="31">
        <v>467.81200000000001</v>
      </c>
      <c r="BC85" s="31">
        <v>437.66899999999998</v>
      </c>
      <c r="BD85" s="31">
        <v>435.76299999999998</v>
      </c>
      <c r="BE85" s="31">
        <v>388.79199999999997</v>
      </c>
      <c r="BF85" s="31">
        <v>365.06599999999997</v>
      </c>
      <c r="BH85" s="31">
        <f t="shared" si="188"/>
        <v>2467.4469999999997</v>
      </c>
      <c r="BI85" s="108">
        <v>327.90300000000002</v>
      </c>
      <c r="BJ85" s="108">
        <v>200.66399999999999</v>
      </c>
      <c r="BK85" s="108">
        <v>200.66399999999999</v>
      </c>
      <c r="BL85" s="108">
        <v>96.757999999999996</v>
      </c>
      <c r="BM85" s="108">
        <v>303.26900000000001</v>
      </c>
      <c r="BN85" s="108">
        <v>103.319</v>
      </c>
      <c r="BO85" s="108">
        <v>206.33799999999999</v>
      </c>
      <c r="BP85" s="108">
        <v>200.023</v>
      </c>
      <c r="BQ85" s="108">
        <v>312.48</v>
      </c>
      <c r="BR85" s="108">
        <v>204.48</v>
      </c>
      <c r="BS85" s="108">
        <v>105.119</v>
      </c>
      <c r="BT85" s="108">
        <v>206.43</v>
      </c>
      <c r="BV85" s="31">
        <f t="shared" si="189"/>
        <v>2959.1798499999995</v>
      </c>
      <c r="BW85" s="108">
        <v>260.63466</v>
      </c>
      <c r="BX85" s="108">
        <v>295.81223999999997</v>
      </c>
      <c r="BY85" s="108">
        <v>95.76169999999999</v>
      </c>
      <c r="BZ85" s="108">
        <v>167.39370000000002</v>
      </c>
      <c r="CA85" s="108">
        <v>75.301699999999997</v>
      </c>
      <c r="CB85" s="108">
        <v>182.74170000000001</v>
      </c>
      <c r="CC85" s="108">
        <v>708.93698000000006</v>
      </c>
      <c r="CD85" s="108">
        <v>281.50916999999998</v>
      </c>
      <c r="CE85" s="108">
        <v>166.74897000000001</v>
      </c>
      <c r="CF85" s="108">
        <v>374.83013</v>
      </c>
      <c r="CG85" s="108">
        <v>129.78932</v>
      </c>
      <c r="CH85" s="108">
        <v>219.71957999999998</v>
      </c>
      <c r="CI85" s="165"/>
      <c r="CJ85" s="108">
        <f t="shared" si="190"/>
        <v>2372.9319300000002</v>
      </c>
      <c r="CK85" s="108">
        <v>366.94342999999998</v>
      </c>
      <c r="CL85" s="108">
        <v>269.77490999999998</v>
      </c>
      <c r="CM85" s="108">
        <v>259.35165999999998</v>
      </c>
      <c r="CN85" s="108">
        <v>105.51747000000002</v>
      </c>
      <c r="CO85" s="108">
        <v>107.80618000000003</v>
      </c>
      <c r="CP85" s="108">
        <v>102.79796</v>
      </c>
      <c r="CQ85" s="108">
        <v>206.94107</v>
      </c>
      <c r="CR85" s="108">
        <v>201.47686000000002</v>
      </c>
      <c r="CS85" s="108">
        <v>118.19846999999999</v>
      </c>
      <c r="CT85" s="108">
        <v>104.97869</v>
      </c>
      <c r="CU85" s="108">
        <v>269.00481000000002</v>
      </c>
      <c r="CV85" s="108">
        <v>260.14042000000001</v>
      </c>
      <c r="CW85" s="169"/>
      <c r="CX85" s="108">
        <f t="shared" si="191"/>
        <v>2523.2654300000004</v>
      </c>
      <c r="CY85" s="108">
        <v>165.43141999999997</v>
      </c>
      <c r="CZ85" s="108">
        <v>165.43141999999997</v>
      </c>
      <c r="DA85" s="108">
        <v>105.71142</v>
      </c>
      <c r="DB85" s="108">
        <v>346.94389000000001</v>
      </c>
      <c r="DC85" s="108">
        <v>397.30741</v>
      </c>
      <c r="DD85" s="108">
        <v>210.49141</v>
      </c>
      <c r="DE85" s="108">
        <v>210.49141</v>
      </c>
      <c r="DF85" s="108">
        <v>304.09141000000005</v>
      </c>
      <c r="DG85" s="108">
        <v>103.79141</v>
      </c>
      <c r="DH85" s="108">
        <v>171.19140999999999</v>
      </c>
      <c r="DI85" s="108">
        <v>264.79141000000004</v>
      </c>
      <c r="DJ85" s="108">
        <v>77.59141000000001</v>
      </c>
      <c r="DK85" s="169"/>
      <c r="DL85" s="31">
        <f t="shared" si="192"/>
        <v>2423.08358</v>
      </c>
      <c r="DM85" s="58">
        <v>250.68225000000001</v>
      </c>
      <c r="DN85" s="58">
        <v>118.52436999999999</v>
      </c>
      <c r="DO85" s="58">
        <v>268.79887000000002</v>
      </c>
      <c r="DP85" s="58">
        <v>81.598869999999991</v>
      </c>
      <c r="DQ85" s="58">
        <v>317.56204000000002</v>
      </c>
      <c r="DR85" s="58">
        <v>161.9196</v>
      </c>
      <c r="DS85" s="58">
        <v>211.87951999999999</v>
      </c>
      <c r="DT85" s="58">
        <v>193.93047000000004</v>
      </c>
      <c r="DU85" s="58">
        <v>188.10164999999998</v>
      </c>
      <c r="DV85" s="58">
        <v>199.52836000000002</v>
      </c>
      <c r="DW85" s="58">
        <v>208.59104000000002</v>
      </c>
      <c r="DX85" s="58">
        <v>221.96654000000001</v>
      </c>
      <c r="DY85" s="195"/>
      <c r="DZ85" s="169"/>
      <c r="EA85" s="31">
        <f t="shared" si="171"/>
        <v>3159.4794355999998</v>
      </c>
      <c r="EB85" s="58">
        <v>179.9196</v>
      </c>
      <c r="EC85" s="58">
        <v>218.36213000000001</v>
      </c>
      <c r="ED85" s="58">
        <v>252.84133700000001</v>
      </c>
      <c r="EE85" s="58">
        <v>231.78333699999999</v>
      </c>
      <c r="EF85" s="58">
        <v>271.78333700000002</v>
      </c>
      <c r="EG85" s="58">
        <v>271.78333700000002</v>
      </c>
      <c r="EH85" s="58">
        <v>271.78333700000002</v>
      </c>
      <c r="EI85" s="58">
        <v>271.78333700000002</v>
      </c>
      <c r="EJ85" s="58">
        <v>271.78333700000002</v>
      </c>
      <c r="EK85" s="58">
        <v>271.78333700000002</v>
      </c>
      <c r="EL85" s="58">
        <v>322.93650480000002</v>
      </c>
      <c r="EM85" s="58">
        <v>322.93650480000002</v>
      </c>
      <c r="EN85" s="195"/>
    </row>
    <row r="86" spans="2:144" hidden="1" outlineLevel="2" x14ac:dyDescent="0.35">
      <c r="B86" s="29" t="s">
        <v>205</v>
      </c>
      <c r="C86" s="30"/>
      <c r="D86" s="31">
        <v>68.628000000000014</v>
      </c>
      <c r="E86" s="31">
        <v>0</v>
      </c>
      <c r="F86" s="31">
        <v>5.9450000000000003</v>
      </c>
      <c r="G86" s="31">
        <v>0</v>
      </c>
      <c r="H86" s="31">
        <v>10.487</v>
      </c>
      <c r="I86" s="31">
        <v>1.7010000000000001</v>
      </c>
      <c r="J86" s="31">
        <v>7.125</v>
      </c>
      <c r="K86" s="31">
        <v>2.3199999999999998</v>
      </c>
      <c r="L86" s="31">
        <v>8.8320000000000007</v>
      </c>
      <c r="M86" s="31">
        <v>0</v>
      </c>
      <c r="N86" s="31">
        <v>10.435</v>
      </c>
      <c r="O86" s="31">
        <v>18.079999999999998</v>
      </c>
      <c r="P86" s="31">
        <v>3.7029999999999998</v>
      </c>
      <c r="R86" s="31">
        <v>48.974999999999994</v>
      </c>
      <c r="S86" s="31">
        <v>8.64</v>
      </c>
      <c r="T86" s="31">
        <v>1.532</v>
      </c>
      <c r="U86" s="31">
        <v>3.327</v>
      </c>
      <c r="V86" s="31">
        <v>2.1949999999999998</v>
      </c>
      <c r="W86" s="31">
        <v>10.507999999999999</v>
      </c>
      <c r="X86" s="31">
        <v>3.3039999999999998</v>
      </c>
      <c r="Y86" s="31">
        <v>2.4950000000000001</v>
      </c>
      <c r="Z86" s="31">
        <v>0</v>
      </c>
      <c r="AA86" s="31">
        <v>8.4</v>
      </c>
      <c r="AB86" s="31">
        <v>0.57399999999999995</v>
      </c>
      <c r="AC86" s="31">
        <v>0</v>
      </c>
      <c r="AD86" s="31">
        <v>8</v>
      </c>
      <c r="AF86" s="31">
        <v>46.775000000000006</v>
      </c>
      <c r="AG86" s="31">
        <v>0</v>
      </c>
      <c r="AH86" s="31">
        <v>0</v>
      </c>
      <c r="AI86" s="31">
        <v>10.679</v>
      </c>
      <c r="AJ86" s="31">
        <v>1.2150000000000001</v>
      </c>
      <c r="AK86" s="31">
        <v>5.0730000000000004</v>
      </c>
      <c r="AL86" s="31">
        <v>6.2990000000000004</v>
      </c>
      <c r="AM86" s="31">
        <v>2.923</v>
      </c>
      <c r="AN86" s="31">
        <v>0</v>
      </c>
      <c r="AO86" s="31">
        <v>14.981</v>
      </c>
      <c r="AP86" s="31">
        <v>5.6050000000000004</v>
      </c>
      <c r="AQ86" s="31">
        <v>0</v>
      </c>
      <c r="AR86" s="31">
        <v>0</v>
      </c>
      <c r="AT86" s="31">
        <v>43.988</v>
      </c>
      <c r="AU86" s="31">
        <v>6.2510000000000003</v>
      </c>
      <c r="AV86" s="31">
        <v>9.65</v>
      </c>
      <c r="AW86" s="31">
        <v>4.0270000000000001</v>
      </c>
      <c r="AX86" s="31">
        <v>2.9809999999999999</v>
      </c>
      <c r="AY86" s="31">
        <v>0</v>
      </c>
      <c r="AZ86" s="31">
        <v>0</v>
      </c>
      <c r="BA86" s="31">
        <v>11.739000000000001</v>
      </c>
      <c r="BB86" s="31">
        <v>11.739000000000001</v>
      </c>
      <c r="BC86" s="31">
        <v>11.739000000000001</v>
      </c>
      <c r="BD86" s="31">
        <v>11.739000000000001</v>
      </c>
      <c r="BE86" s="31">
        <v>11.739000000000001</v>
      </c>
      <c r="BF86" s="31">
        <v>11.739000000000001</v>
      </c>
      <c r="BH86" s="31">
        <f t="shared" si="188"/>
        <v>31.037000000000003</v>
      </c>
      <c r="BI86" s="108" t="s">
        <v>289</v>
      </c>
      <c r="BJ86" s="108" t="s">
        <v>289</v>
      </c>
      <c r="BK86" s="108" t="s">
        <v>289</v>
      </c>
      <c r="BL86" s="108" t="s">
        <v>289</v>
      </c>
      <c r="BM86" s="108">
        <v>9.1170000000000009</v>
      </c>
      <c r="BN86" s="108">
        <v>0.31</v>
      </c>
      <c r="BO86" s="108">
        <v>2.8330000000000002</v>
      </c>
      <c r="BP86" s="108" t="s">
        <v>289</v>
      </c>
      <c r="BQ86" s="108">
        <v>1.135</v>
      </c>
      <c r="BR86" s="108">
        <v>16.173999999999999</v>
      </c>
      <c r="BS86" s="108" t="s">
        <v>289</v>
      </c>
      <c r="BT86" s="108">
        <v>1.468</v>
      </c>
      <c r="BV86" s="31">
        <f t="shared" si="189"/>
        <v>3.4691000000000001</v>
      </c>
      <c r="BW86" s="108">
        <v>2.3585799999999999</v>
      </c>
      <c r="BX86" s="108">
        <v>0</v>
      </c>
      <c r="BY86" s="108">
        <v>0.10694999999999999</v>
      </c>
      <c r="BZ86" s="108">
        <v>1.0035700000000001</v>
      </c>
      <c r="CA86" s="108">
        <v>0</v>
      </c>
      <c r="CB86" s="108">
        <v>0</v>
      </c>
      <c r="CC86" s="108">
        <v>0</v>
      </c>
      <c r="CD86" s="108">
        <v>0</v>
      </c>
      <c r="CE86" s="108">
        <v>0</v>
      </c>
      <c r="CF86" s="108">
        <v>0</v>
      </c>
      <c r="CG86" s="108">
        <v>0</v>
      </c>
      <c r="CH86" s="108">
        <v>0</v>
      </c>
      <c r="CI86" s="165"/>
      <c r="CJ86" s="108">
        <f t="shared" si="190"/>
        <v>35.64891999999999</v>
      </c>
      <c r="CK86" s="108">
        <v>0</v>
      </c>
      <c r="CL86" s="108">
        <v>0</v>
      </c>
      <c r="CM86" s="108">
        <v>0</v>
      </c>
      <c r="CN86" s="108">
        <v>0</v>
      </c>
      <c r="CO86" s="108">
        <v>3.1</v>
      </c>
      <c r="CP86" s="108">
        <v>-0.7581</v>
      </c>
      <c r="CQ86" s="108">
        <v>0</v>
      </c>
      <c r="CR86" s="108">
        <v>0</v>
      </c>
      <c r="CS86" s="108">
        <v>0</v>
      </c>
      <c r="CT86" s="108">
        <v>1.6</v>
      </c>
      <c r="CU86" s="108">
        <v>63.074379999999991</v>
      </c>
      <c r="CV86" s="108">
        <v>-31.367360000000001</v>
      </c>
      <c r="CW86" s="169"/>
      <c r="CX86" s="108">
        <f t="shared" si="191"/>
        <v>46.582160000000002</v>
      </c>
      <c r="CY86" s="108">
        <v>10.12777</v>
      </c>
      <c r="CZ86" s="108">
        <v>0</v>
      </c>
      <c r="DA86" s="108">
        <v>3</v>
      </c>
      <c r="DB86" s="108">
        <v>2.5</v>
      </c>
      <c r="DC86" s="108">
        <v>5.7063800000000002</v>
      </c>
      <c r="DD86" s="108">
        <v>0.85736000000000001</v>
      </c>
      <c r="DE86" s="108">
        <v>1.37815</v>
      </c>
      <c r="DF86" s="108">
        <v>0</v>
      </c>
      <c r="DG86" s="108">
        <v>7.5026599999999997</v>
      </c>
      <c r="DH86" s="108">
        <v>11.361000000000001</v>
      </c>
      <c r="DI86" s="108">
        <v>0.85908000000000007</v>
      </c>
      <c r="DJ86" s="108">
        <v>3.2897600000000002</v>
      </c>
      <c r="DK86" s="169"/>
      <c r="DL86" s="31">
        <f t="shared" si="192"/>
        <v>264.62714</v>
      </c>
      <c r="DM86" s="58">
        <v>4.4075500000000005</v>
      </c>
      <c r="DN86" s="58">
        <v>25.875919999999997</v>
      </c>
      <c r="DO86" s="58">
        <v>2</v>
      </c>
      <c r="DP86" s="58">
        <v>15.37566</v>
      </c>
      <c r="DQ86" s="58">
        <v>14.983370000000001</v>
      </c>
      <c r="DR86" s="58">
        <v>15.005030000000001</v>
      </c>
      <c r="DS86" s="58">
        <v>8.7467900000000007</v>
      </c>
      <c r="DT86" s="58">
        <v>39.774190000000004</v>
      </c>
      <c r="DU86" s="58">
        <v>9.1625499999999995</v>
      </c>
      <c r="DV86" s="58">
        <v>76.302070000000001</v>
      </c>
      <c r="DW86" s="58">
        <v>32.594580000000001</v>
      </c>
      <c r="DX86" s="58">
        <v>20.399429999999999</v>
      </c>
      <c r="DY86" s="195"/>
      <c r="DZ86" s="169"/>
      <c r="EA86" s="31">
        <f t="shared" si="171"/>
        <v>265.83161000000001</v>
      </c>
      <c r="EB86" s="58">
        <v>45.831609999999998</v>
      </c>
      <c r="EC86" s="58">
        <v>20</v>
      </c>
      <c r="ED86" s="58">
        <v>20</v>
      </c>
      <c r="EE86" s="58">
        <v>20</v>
      </c>
      <c r="EF86" s="58">
        <v>20</v>
      </c>
      <c r="EG86" s="58">
        <v>20</v>
      </c>
      <c r="EH86" s="58">
        <v>20</v>
      </c>
      <c r="EI86" s="58">
        <v>20</v>
      </c>
      <c r="EJ86" s="58">
        <v>20</v>
      </c>
      <c r="EK86" s="58">
        <v>20</v>
      </c>
      <c r="EL86" s="58">
        <v>20</v>
      </c>
      <c r="EM86" s="58">
        <v>20</v>
      </c>
      <c r="EN86" s="195"/>
    </row>
    <row r="87" spans="2:144" hidden="1" outlineLevel="2" x14ac:dyDescent="0.35">
      <c r="B87" s="29" t="s">
        <v>206</v>
      </c>
      <c r="C87" s="30"/>
      <c r="D87" s="31">
        <v>0</v>
      </c>
      <c r="E87" s="31">
        <v>0</v>
      </c>
      <c r="F87" s="31">
        <v>0</v>
      </c>
      <c r="G87" s="31">
        <v>0</v>
      </c>
      <c r="H87" s="31">
        <v>0</v>
      </c>
      <c r="I87" s="31">
        <v>0</v>
      </c>
      <c r="J87" s="31">
        <v>0</v>
      </c>
      <c r="K87" s="31">
        <v>0</v>
      </c>
      <c r="L87" s="31">
        <v>0</v>
      </c>
      <c r="M87" s="31">
        <v>0</v>
      </c>
      <c r="N87" s="31">
        <v>0</v>
      </c>
      <c r="O87" s="31">
        <v>0</v>
      </c>
      <c r="P87" s="31">
        <v>0</v>
      </c>
      <c r="R87" s="31">
        <v>0</v>
      </c>
      <c r="S87" s="31">
        <v>0</v>
      </c>
      <c r="T87" s="31">
        <v>0</v>
      </c>
      <c r="U87" s="31">
        <v>0</v>
      </c>
      <c r="V87" s="31">
        <v>0</v>
      </c>
      <c r="W87" s="31">
        <v>0</v>
      </c>
      <c r="X87" s="31">
        <v>0</v>
      </c>
      <c r="Y87" s="31">
        <v>0</v>
      </c>
      <c r="Z87" s="31">
        <v>0</v>
      </c>
      <c r="AA87" s="31">
        <v>0</v>
      </c>
      <c r="AB87" s="31">
        <v>0</v>
      </c>
      <c r="AC87" s="31">
        <v>0</v>
      </c>
      <c r="AD87" s="31">
        <v>0</v>
      </c>
      <c r="AF87" s="31">
        <v>0</v>
      </c>
      <c r="AG87" s="31">
        <v>0</v>
      </c>
      <c r="AH87" s="31">
        <v>0</v>
      </c>
      <c r="AI87" s="31">
        <v>0</v>
      </c>
      <c r="AJ87" s="31">
        <v>0</v>
      </c>
      <c r="AK87" s="31">
        <v>0</v>
      </c>
      <c r="AL87" s="31">
        <v>0</v>
      </c>
      <c r="AM87" s="31">
        <v>0</v>
      </c>
      <c r="AN87" s="31">
        <v>0</v>
      </c>
      <c r="AO87" s="31">
        <v>0</v>
      </c>
      <c r="AP87" s="31">
        <v>0</v>
      </c>
      <c r="AQ87" s="31">
        <v>0</v>
      </c>
      <c r="AR87" s="31">
        <v>0</v>
      </c>
      <c r="AT87" s="31">
        <v>158.685</v>
      </c>
      <c r="AU87" s="31">
        <v>0</v>
      </c>
      <c r="AV87" s="31">
        <v>0</v>
      </c>
      <c r="AW87" s="31">
        <v>0</v>
      </c>
      <c r="AX87" s="31">
        <v>0</v>
      </c>
      <c r="AY87" s="31">
        <v>46.017000000000003</v>
      </c>
      <c r="AZ87" s="31">
        <v>32.264000000000003</v>
      </c>
      <c r="BA87" s="31">
        <v>75.768000000000001</v>
      </c>
      <c r="BB87" s="31">
        <v>37.884</v>
      </c>
      <c r="BC87" s="31">
        <v>37.884</v>
      </c>
      <c r="BD87" s="31">
        <v>37.884</v>
      </c>
      <c r="BE87" s="31">
        <v>37.884</v>
      </c>
      <c r="BF87" s="31">
        <v>37.884</v>
      </c>
      <c r="BH87" s="31">
        <f t="shared" si="188"/>
        <v>107.39499999999998</v>
      </c>
      <c r="BI87" s="108" t="s">
        <v>289</v>
      </c>
      <c r="BJ87" s="108" t="s">
        <v>289</v>
      </c>
      <c r="BK87" s="108" t="s">
        <v>289</v>
      </c>
      <c r="BL87" s="108" t="s">
        <v>289</v>
      </c>
      <c r="BM87" s="108">
        <v>16.225999999999999</v>
      </c>
      <c r="BN87" s="108" t="s">
        <v>289</v>
      </c>
      <c r="BO87" s="108">
        <v>45.555</v>
      </c>
      <c r="BP87" s="108">
        <v>8.7469999999999999</v>
      </c>
      <c r="BQ87" s="108">
        <v>9.9209999999999994</v>
      </c>
      <c r="BR87" s="108">
        <v>8.8070000000000004</v>
      </c>
      <c r="BS87" s="108" t="s">
        <v>289</v>
      </c>
      <c r="BT87" s="108">
        <v>18.138999999999999</v>
      </c>
      <c r="BV87" s="31">
        <f t="shared" si="189"/>
        <v>90.795609999999982</v>
      </c>
      <c r="BW87" s="108">
        <v>8.8661300000000001</v>
      </c>
      <c r="BX87" s="108">
        <v>10.355700000000001</v>
      </c>
      <c r="BY87" s="108">
        <v>7.64778</v>
      </c>
      <c r="BZ87" s="108">
        <v>0</v>
      </c>
      <c r="CA87" s="108">
        <v>5.7084899999999994</v>
      </c>
      <c r="CB87" s="108">
        <v>6.66526</v>
      </c>
      <c r="CC87" s="108">
        <v>1.87679</v>
      </c>
      <c r="CD87" s="108">
        <v>1.3837300000000001</v>
      </c>
      <c r="CE87" s="108">
        <v>0.49060999999999999</v>
      </c>
      <c r="CF87" s="108">
        <v>1.42631</v>
      </c>
      <c r="CG87" s="108">
        <v>1.4332</v>
      </c>
      <c r="CH87" s="108">
        <v>44.941609999999997</v>
      </c>
      <c r="CI87" s="165"/>
      <c r="CJ87" s="108">
        <f t="shared" si="190"/>
        <v>17.277670000000001</v>
      </c>
      <c r="CK87" s="108">
        <v>4.12568</v>
      </c>
      <c r="CL87" s="108">
        <v>0</v>
      </c>
      <c r="CM87" s="108">
        <v>0</v>
      </c>
      <c r="CN87" s="108">
        <v>0</v>
      </c>
      <c r="CO87" s="108">
        <v>0</v>
      </c>
      <c r="CP87" s="108">
        <v>0</v>
      </c>
      <c r="CQ87" s="108">
        <v>0</v>
      </c>
      <c r="CR87" s="108">
        <v>0</v>
      </c>
      <c r="CS87" s="108">
        <v>0</v>
      </c>
      <c r="CT87" s="108">
        <v>13.15199</v>
      </c>
      <c r="CU87" s="108">
        <v>0</v>
      </c>
      <c r="CV87" s="108">
        <v>0</v>
      </c>
      <c r="CW87" s="169"/>
      <c r="CX87" s="108">
        <f t="shared" si="191"/>
        <v>0</v>
      </c>
      <c r="CY87" s="108"/>
      <c r="CZ87" s="108"/>
      <c r="DA87" s="108"/>
      <c r="DB87" s="108"/>
      <c r="DC87" s="108"/>
      <c r="DD87" s="108"/>
      <c r="DE87" s="108"/>
      <c r="DF87" s="108">
        <v>0</v>
      </c>
      <c r="DG87" s="108">
        <v>0</v>
      </c>
      <c r="DH87" s="108"/>
      <c r="DI87" s="108"/>
      <c r="DJ87" s="108"/>
      <c r="DK87" s="169"/>
      <c r="DL87" s="31">
        <f t="shared" si="192"/>
        <v>0</v>
      </c>
      <c r="DM87" s="58"/>
      <c r="DN87" s="58"/>
      <c r="DO87" s="58"/>
      <c r="DP87" s="58"/>
      <c r="DQ87" s="58"/>
      <c r="DR87" s="58"/>
      <c r="DS87" s="58"/>
      <c r="DT87" s="58"/>
      <c r="DU87" s="58"/>
      <c r="DV87" s="58"/>
      <c r="DW87" s="58"/>
      <c r="DX87" s="58"/>
      <c r="DY87" s="195"/>
      <c r="DZ87" s="169"/>
      <c r="EA87" s="31">
        <f t="shared" si="171"/>
        <v>82.5</v>
      </c>
      <c r="EB87" s="58">
        <v>0</v>
      </c>
      <c r="EC87" s="58">
        <v>7.5</v>
      </c>
      <c r="ED87" s="58">
        <v>7.5</v>
      </c>
      <c r="EE87" s="58">
        <v>7.5</v>
      </c>
      <c r="EF87" s="58">
        <v>7.5</v>
      </c>
      <c r="EG87" s="58">
        <v>7.5</v>
      </c>
      <c r="EH87" s="58">
        <v>7.5</v>
      </c>
      <c r="EI87" s="58">
        <v>7.5</v>
      </c>
      <c r="EJ87" s="58">
        <v>7.5</v>
      </c>
      <c r="EK87" s="58">
        <v>7.5</v>
      </c>
      <c r="EL87" s="58">
        <v>7.5</v>
      </c>
      <c r="EM87" s="58">
        <v>7.5</v>
      </c>
      <c r="EN87" s="195"/>
    </row>
    <row r="88" spans="2:144" hidden="1" outlineLevel="2" x14ac:dyDescent="0.35">
      <c r="B88" s="29" t="s">
        <v>207</v>
      </c>
      <c r="C88" s="30"/>
      <c r="D88" s="31">
        <v>12.411000000000001</v>
      </c>
      <c r="E88" s="31">
        <v>0.67700000000000005</v>
      </c>
      <c r="F88" s="31">
        <v>1.0049999999999999</v>
      </c>
      <c r="G88" s="31">
        <v>0.77</v>
      </c>
      <c r="H88" s="31">
        <v>0.96599999999999997</v>
      </c>
      <c r="I88" s="31">
        <v>0.96599999999999997</v>
      </c>
      <c r="J88" s="31">
        <v>1.214</v>
      </c>
      <c r="K88" s="31">
        <v>0.91</v>
      </c>
      <c r="L88" s="31">
        <v>1.0229999999999999</v>
      </c>
      <c r="M88" s="31">
        <v>0.91</v>
      </c>
      <c r="N88" s="31">
        <v>1.226</v>
      </c>
      <c r="O88" s="31">
        <v>1.3160000000000001</v>
      </c>
      <c r="P88" s="31">
        <v>1.4279999999999999</v>
      </c>
      <c r="R88" s="31">
        <v>26.853000000000002</v>
      </c>
      <c r="S88" s="31">
        <v>3.6080000000000001</v>
      </c>
      <c r="T88" s="31">
        <v>1.7509999999999999</v>
      </c>
      <c r="U88" s="31">
        <v>1.5469999999999999</v>
      </c>
      <c r="V88" s="31">
        <v>2.105</v>
      </c>
      <c r="W88" s="31">
        <v>1.8959999999999999</v>
      </c>
      <c r="X88" s="31">
        <v>1.9339999999999999</v>
      </c>
      <c r="Y88" s="31">
        <v>2.6320000000000001</v>
      </c>
      <c r="Z88" s="31">
        <v>2.2130000000000001</v>
      </c>
      <c r="AA88" s="31">
        <v>2.423</v>
      </c>
      <c r="AB88" s="31">
        <v>2.1779999999999999</v>
      </c>
      <c r="AC88" s="31">
        <v>2.1779999999999999</v>
      </c>
      <c r="AD88" s="31">
        <v>2.3879999999999999</v>
      </c>
      <c r="AF88" s="31">
        <v>24.12</v>
      </c>
      <c r="AG88" s="31">
        <v>2.109</v>
      </c>
      <c r="AH88" s="31">
        <v>2.1779999999999999</v>
      </c>
      <c r="AI88" s="31">
        <v>1.899</v>
      </c>
      <c r="AJ88" s="31">
        <v>2.0390000000000001</v>
      </c>
      <c r="AK88" s="31">
        <v>2.109</v>
      </c>
      <c r="AL88" s="31">
        <v>2.2130000000000001</v>
      </c>
      <c r="AM88" s="31">
        <v>1.829</v>
      </c>
      <c r="AN88" s="31">
        <v>1.794</v>
      </c>
      <c r="AO88" s="31">
        <v>1.899</v>
      </c>
      <c r="AP88" s="31">
        <v>1.794</v>
      </c>
      <c r="AQ88" s="31">
        <v>2.0459999999999998</v>
      </c>
      <c r="AR88" s="31">
        <v>2.2109999999999999</v>
      </c>
      <c r="AT88" s="31">
        <v>45.085000000000001</v>
      </c>
      <c r="AU88" s="31">
        <v>2.6269999999999998</v>
      </c>
      <c r="AV88" s="31">
        <v>3.1949999999999998</v>
      </c>
      <c r="AW88" s="31">
        <v>4.9749999999999996</v>
      </c>
      <c r="AX88" s="31">
        <v>3.839</v>
      </c>
      <c r="AY88" s="31">
        <v>3.99</v>
      </c>
      <c r="AZ88" s="31">
        <v>3.7559999999999998</v>
      </c>
      <c r="BA88" s="31">
        <v>5</v>
      </c>
      <c r="BB88" s="31">
        <v>5</v>
      </c>
      <c r="BC88" s="31">
        <v>5</v>
      </c>
      <c r="BD88" s="31">
        <v>5</v>
      </c>
      <c r="BE88" s="31">
        <v>5</v>
      </c>
      <c r="BF88" s="31">
        <v>5</v>
      </c>
      <c r="BH88" s="31">
        <f t="shared" si="188"/>
        <v>48.817</v>
      </c>
      <c r="BI88" s="108">
        <v>3.032</v>
      </c>
      <c r="BJ88" s="108">
        <v>4.3259999999999996</v>
      </c>
      <c r="BK88" s="108">
        <v>4.5220000000000002</v>
      </c>
      <c r="BL88" s="108">
        <v>4.2869999999999999</v>
      </c>
      <c r="BM88" s="108">
        <v>3.8519999999999999</v>
      </c>
      <c r="BN88" s="108">
        <v>4.4889999999999999</v>
      </c>
      <c r="BO88" s="108">
        <v>3.504</v>
      </c>
      <c r="BP88" s="108">
        <v>4.0789999999999997</v>
      </c>
      <c r="BQ88" s="108">
        <v>4.2839999999999998</v>
      </c>
      <c r="BR88" s="108">
        <v>4.2839999999999998</v>
      </c>
      <c r="BS88" s="108">
        <v>4.0789999999999997</v>
      </c>
      <c r="BT88" s="108">
        <v>4.0789999999999997</v>
      </c>
      <c r="BV88" s="31">
        <f t="shared" si="189"/>
        <v>20.858609999999999</v>
      </c>
      <c r="BW88" s="108">
        <v>2.8886700000000003</v>
      </c>
      <c r="BX88" s="108">
        <v>4.4893999999999998</v>
      </c>
      <c r="BY88" s="108">
        <v>3.9968600000000003</v>
      </c>
      <c r="BZ88" s="108">
        <v>1.45377</v>
      </c>
      <c r="CA88" s="108">
        <v>0.90222000000000002</v>
      </c>
      <c r="CB88" s="108">
        <v>0.66586000000000001</v>
      </c>
      <c r="CC88" s="108">
        <v>0.86282999999999999</v>
      </c>
      <c r="CD88" s="108">
        <v>1.2567900000000001</v>
      </c>
      <c r="CE88" s="108">
        <v>1.0541199999999999</v>
      </c>
      <c r="CF88" s="108">
        <v>1.1367700000000001</v>
      </c>
      <c r="CG88" s="108">
        <v>1.0145500000000001</v>
      </c>
      <c r="CH88" s="108">
        <v>1.1367700000000001</v>
      </c>
      <c r="CI88" s="165"/>
      <c r="CJ88" s="108">
        <f t="shared" si="190"/>
        <v>14.09557</v>
      </c>
      <c r="CK88" s="108">
        <v>0.81083000000000005</v>
      </c>
      <c r="CL88" s="108">
        <v>1.1367700000000001</v>
      </c>
      <c r="CM88" s="108">
        <v>1.1775100000000001</v>
      </c>
      <c r="CN88" s="108">
        <v>0.81083000000000005</v>
      </c>
      <c r="CO88" s="108">
        <v>0.86169000000000007</v>
      </c>
      <c r="CP88" s="108">
        <v>1.17428</v>
      </c>
      <c r="CQ88" s="108">
        <v>1.17428</v>
      </c>
      <c r="CR88" s="108">
        <v>1.26159</v>
      </c>
      <c r="CS88" s="108">
        <v>1.13063</v>
      </c>
      <c r="CT88" s="108">
        <v>1.0869599999999999</v>
      </c>
      <c r="CU88" s="108">
        <v>1.6545099999999999</v>
      </c>
      <c r="CV88" s="108">
        <v>1.81569</v>
      </c>
      <c r="CW88" s="169"/>
      <c r="CX88" s="108">
        <f t="shared" si="191"/>
        <v>25.70035</v>
      </c>
      <c r="CY88" s="108">
        <v>1.38541</v>
      </c>
      <c r="CZ88" s="108">
        <v>1.4798800000000001</v>
      </c>
      <c r="DA88" s="108">
        <v>1.1129800000000001</v>
      </c>
      <c r="DB88" s="108">
        <v>2.4274299999999998</v>
      </c>
      <c r="DC88" s="108">
        <v>1.8755299999999999</v>
      </c>
      <c r="DD88" s="108">
        <v>2.6124000000000001</v>
      </c>
      <c r="DE88" s="108">
        <v>2.3792399999999998</v>
      </c>
      <c r="DF88" s="108">
        <v>3.1999599999999999</v>
      </c>
      <c r="DG88" s="108">
        <v>3.2279400000000003</v>
      </c>
      <c r="DH88" s="108">
        <v>2.3279399999999999</v>
      </c>
      <c r="DI88" s="108">
        <v>2.0714600000000001</v>
      </c>
      <c r="DJ88" s="108">
        <v>1.6001800000000002</v>
      </c>
      <c r="DK88" s="169"/>
      <c r="DL88" s="31">
        <f t="shared" si="192"/>
        <v>33.682189999999999</v>
      </c>
      <c r="DM88" s="58">
        <v>1.7678</v>
      </c>
      <c r="DN88" s="58">
        <v>3.0973699999999997</v>
      </c>
      <c r="DO88" s="58">
        <v>2.2253499999999997</v>
      </c>
      <c r="DP88" s="58">
        <v>2.2766500000000001</v>
      </c>
      <c r="DQ88" s="58">
        <v>2.7484499999999996</v>
      </c>
      <c r="DR88" s="58">
        <v>3.0305800000000001</v>
      </c>
      <c r="DS88" s="58">
        <v>3.3677800000000002</v>
      </c>
      <c r="DT88" s="58">
        <v>2.8313200000000003</v>
      </c>
      <c r="DU88" s="58">
        <v>2.7189200000000002</v>
      </c>
      <c r="DV88" s="58">
        <v>2.99993</v>
      </c>
      <c r="DW88" s="58">
        <v>3.7305199999999998</v>
      </c>
      <c r="DX88" s="58">
        <v>2.8875199999999999</v>
      </c>
      <c r="DY88" s="195"/>
      <c r="DZ88" s="169"/>
      <c r="EA88" s="31">
        <f t="shared" si="171"/>
        <v>40.825530000000001</v>
      </c>
      <c r="EB88" s="58">
        <v>2.3255300000000001</v>
      </c>
      <c r="EC88" s="58">
        <v>3.5</v>
      </c>
      <c r="ED88" s="58">
        <v>3.5</v>
      </c>
      <c r="EE88" s="58">
        <v>3.5</v>
      </c>
      <c r="EF88" s="58">
        <v>3.5</v>
      </c>
      <c r="EG88" s="58">
        <v>3.5</v>
      </c>
      <c r="EH88" s="58">
        <v>3.5</v>
      </c>
      <c r="EI88" s="58">
        <v>3.5</v>
      </c>
      <c r="EJ88" s="58">
        <v>3.5</v>
      </c>
      <c r="EK88" s="58">
        <v>3.5</v>
      </c>
      <c r="EL88" s="58">
        <v>3.5</v>
      </c>
      <c r="EM88" s="58">
        <v>3.5</v>
      </c>
      <c r="EN88" s="195"/>
    </row>
    <row r="89" spans="2:144" hidden="1" outlineLevel="2" x14ac:dyDescent="0.35">
      <c r="B89" s="29" t="s">
        <v>208</v>
      </c>
      <c r="C89" s="30"/>
      <c r="D89" s="31">
        <v>2169.578</v>
      </c>
      <c r="E89" s="31">
        <v>118.34099999999999</v>
      </c>
      <c r="F89" s="31">
        <v>132.328</v>
      </c>
      <c r="G89" s="31">
        <v>141.51900000000001</v>
      </c>
      <c r="H89" s="31">
        <v>145.12200000000001</v>
      </c>
      <c r="I89" s="31">
        <v>181.822</v>
      </c>
      <c r="J89" s="31">
        <v>197.036</v>
      </c>
      <c r="K89" s="31">
        <v>172.23599999999999</v>
      </c>
      <c r="L89" s="31">
        <v>191.85900000000001</v>
      </c>
      <c r="M89" s="31">
        <v>223.21700000000001</v>
      </c>
      <c r="N89" s="31">
        <v>211.27099999999999</v>
      </c>
      <c r="O89" s="31">
        <v>223.964</v>
      </c>
      <c r="P89" s="31">
        <v>230.863</v>
      </c>
      <c r="R89" s="31">
        <v>2299.308</v>
      </c>
      <c r="S89" s="31">
        <v>210.346</v>
      </c>
      <c r="T89" s="31">
        <v>222.184</v>
      </c>
      <c r="U89" s="31">
        <v>204.506</v>
      </c>
      <c r="V89" s="31">
        <v>199.82499999999999</v>
      </c>
      <c r="W89" s="31">
        <v>200.92500000000001</v>
      </c>
      <c r="X89" s="31">
        <v>199.73099999999999</v>
      </c>
      <c r="Y89" s="31">
        <v>186.392</v>
      </c>
      <c r="Z89" s="31">
        <v>177.45</v>
      </c>
      <c r="AA89" s="31">
        <v>180.76</v>
      </c>
      <c r="AB89" s="31">
        <v>168.959</v>
      </c>
      <c r="AC89" s="31">
        <v>180.238</v>
      </c>
      <c r="AD89" s="31">
        <v>167.99199999999999</v>
      </c>
      <c r="AF89" s="31">
        <v>1992.8909999999998</v>
      </c>
      <c r="AG89" s="31">
        <v>176.62100000000001</v>
      </c>
      <c r="AH89" s="31">
        <v>185.46899999999999</v>
      </c>
      <c r="AI89" s="31">
        <v>170.339</v>
      </c>
      <c r="AJ89" s="31">
        <v>177.55099999999999</v>
      </c>
      <c r="AK89" s="31">
        <v>84.771000000000001</v>
      </c>
      <c r="AL89" s="31">
        <v>259.37700000000001</v>
      </c>
      <c r="AM89" s="31">
        <v>175.74600000000001</v>
      </c>
      <c r="AN89" s="31">
        <v>163.84899999999999</v>
      </c>
      <c r="AO89" s="31">
        <v>151.27099999999999</v>
      </c>
      <c r="AP89" s="31">
        <v>146.815</v>
      </c>
      <c r="AQ89" s="31">
        <v>150.48400000000001</v>
      </c>
      <c r="AR89" s="31">
        <v>150.59800000000001</v>
      </c>
      <c r="AT89" s="31">
        <v>1776.9559999999999</v>
      </c>
      <c r="AU89" s="31">
        <v>152.179</v>
      </c>
      <c r="AV89" s="31">
        <v>151.202</v>
      </c>
      <c r="AW89" s="31">
        <v>135.03700000000001</v>
      </c>
      <c r="AX89" s="31">
        <v>138.00800000000001</v>
      </c>
      <c r="AY89" s="31">
        <v>130.68</v>
      </c>
      <c r="AZ89" s="31">
        <v>151.215</v>
      </c>
      <c r="BA89" s="31">
        <v>167.56899999999999</v>
      </c>
      <c r="BB89" s="31">
        <v>160</v>
      </c>
      <c r="BC89" s="31">
        <v>160</v>
      </c>
      <c r="BD89" s="31">
        <v>160</v>
      </c>
      <c r="BE89" s="31">
        <v>160</v>
      </c>
      <c r="BF89" s="31">
        <v>160</v>
      </c>
      <c r="BH89" s="31">
        <f t="shared" si="188"/>
        <v>1830.8580000000002</v>
      </c>
      <c r="BI89" s="108">
        <v>156.44300000000001</v>
      </c>
      <c r="BJ89" s="108">
        <v>148.04400000000001</v>
      </c>
      <c r="BK89" s="108">
        <v>148.46700000000001</v>
      </c>
      <c r="BL89" s="108">
        <v>137.583</v>
      </c>
      <c r="BM89" s="108">
        <v>148.899</v>
      </c>
      <c r="BN89" s="108">
        <v>135.40899999999999</v>
      </c>
      <c r="BO89" s="108">
        <v>147.55799999999999</v>
      </c>
      <c r="BP89" s="108">
        <v>137.959</v>
      </c>
      <c r="BQ89" s="108">
        <v>158.15100000000001</v>
      </c>
      <c r="BR89" s="108">
        <v>173.41900000000001</v>
      </c>
      <c r="BS89" s="108">
        <v>162.09899999999999</v>
      </c>
      <c r="BT89" s="108">
        <v>176.827</v>
      </c>
      <c r="BV89" s="31">
        <f t="shared" si="189"/>
        <v>1896.6567</v>
      </c>
      <c r="BW89" s="108">
        <v>170.32838000000001</v>
      </c>
      <c r="BX89" s="108">
        <v>168.25821000000002</v>
      </c>
      <c r="BY89" s="108">
        <v>166.60928000000001</v>
      </c>
      <c r="BZ89" s="108">
        <v>150.60320999999999</v>
      </c>
      <c r="CA89" s="108">
        <v>154.51884999999999</v>
      </c>
      <c r="CB89" s="108">
        <v>156.67613</v>
      </c>
      <c r="CC89" s="108">
        <v>141.31935999999999</v>
      </c>
      <c r="CD89" s="108">
        <v>147.94341000000003</v>
      </c>
      <c r="CE89" s="108">
        <v>168.62381999999999</v>
      </c>
      <c r="CF89" s="108">
        <v>150.60916</v>
      </c>
      <c r="CG89" s="108">
        <v>155.51667999999998</v>
      </c>
      <c r="CH89" s="108">
        <v>165.65021000000002</v>
      </c>
      <c r="CI89" s="165"/>
      <c r="CJ89" s="108">
        <f t="shared" si="190"/>
        <v>2250.1552300000003</v>
      </c>
      <c r="CK89" s="108">
        <v>145.57015999999999</v>
      </c>
      <c r="CL89" s="108">
        <v>180.93165000000002</v>
      </c>
      <c r="CM89" s="108">
        <v>169.00090000000003</v>
      </c>
      <c r="CN89" s="108">
        <v>189.04327000000001</v>
      </c>
      <c r="CO89" s="108">
        <v>191.97615999999996</v>
      </c>
      <c r="CP89" s="108">
        <v>177.59890999999999</v>
      </c>
      <c r="CQ89" s="108">
        <v>163.72059000000002</v>
      </c>
      <c r="CR89" s="108">
        <v>188.38028</v>
      </c>
      <c r="CS89" s="108">
        <v>209.13859999999997</v>
      </c>
      <c r="CT89" s="108">
        <v>198.46361999999999</v>
      </c>
      <c r="CU89" s="108">
        <v>222.81252000000001</v>
      </c>
      <c r="CV89" s="108">
        <v>213.51857000000001</v>
      </c>
      <c r="CW89" s="169"/>
      <c r="CX89" s="108">
        <f t="shared" si="191"/>
        <v>2027.41814</v>
      </c>
      <c r="CY89" s="108">
        <v>235.33747999999997</v>
      </c>
      <c r="CZ89" s="108">
        <v>225.16922999999997</v>
      </c>
      <c r="DA89" s="108">
        <v>204.95279000000002</v>
      </c>
      <c r="DB89" s="108">
        <v>201.44440000000003</v>
      </c>
      <c r="DC89" s="108">
        <v>205.69190000000003</v>
      </c>
      <c r="DD89" s="108">
        <v>175.23996</v>
      </c>
      <c r="DE89" s="108">
        <v>180.61976000000001</v>
      </c>
      <c r="DF89" s="108">
        <v>139.67994000000002</v>
      </c>
      <c r="DG89" s="108">
        <v>114.22127</v>
      </c>
      <c r="DH89" s="108">
        <v>97.065470000000005</v>
      </c>
      <c r="DI89" s="108">
        <v>130.32924</v>
      </c>
      <c r="DJ89" s="108">
        <v>117.66669999999999</v>
      </c>
      <c r="DK89" s="169"/>
      <c r="DL89" s="31">
        <f t="shared" si="192"/>
        <v>1541.1404900000002</v>
      </c>
      <c r="DM89" s="58">
        <v>127.86292999999999</v>
      </c>
      <c r="DN89" s="58">
        <v>127.03001</v>
      </c>
      <c r="DO89" s="58">
        <v>130.14400000000001</v>
      </c>
      <c r="DP89" s="58">
        <v>145.74010000000001</v>
      </c>
      <c r="DQ89" s="58">
        <v>125.01132999999999</v>
      </c>
      <c r="DR89" s="58">
        <v>131.81287</v>
      </c>
      <c r="DS89" s="58">
        <v>114.76978</v>
      </c>
      <c r="DT89" s="58">
        <v>120.06028000000001</v>
      </c>
      <c r="DU89" s="58">
        <v>124.38797</v>
      </c>
      <c r="DV89" s="58">
        <v>127.56444</v>
      </c>
      <c r="DW89" s="58">
        <v>134.95208000000002</v>
      </c>
      <c r="DX89" s="58">
        <v>131.80470000000003</v>
      </c>
      <c r="DY89" s="195"/>
      <c r="DZ89" s="169"/>
      <c r="EA89" s="31">
        <f t="shared" si="171"/>
        <v>1945.67687</v>
      </c>
      <c r="EB89" s="58">
        <v>160.67687000000001</v>
      </c>
      <c r="EC89" s="58">
        <v>150</v>
      </c>
      <c r="ED89" s="58">
        <v>150</v>
      </c>
      <c r="EE89" s="58">
        <v>165</v>
      </c>
      <c r="EF89" s="58">
        <v>165</v>
      </c>
      <c r="EG89" s="58">
        <v>165</v>
      </c>
      <c r="EH89" s="58">
        <v>165</v>
      </c>
      <c r="EI89" s="58">
        <v>165</v>
      </c>
      <c r="EJ89" s="58">
        <v>165</v>
      </c>
      <c r="EK89" s="58">
        <v>165</v>
      </c>
      <c r="EL89" s="58">
        <v>165</v>
      </c>
      <c r="EM89" s="58">
        <v>165</v>
      </c>
      <c r="EN89" s="195"/>
    </row>
    <row r="90" spans="2:144" hidden="1" outlineLevel="2" x14ac:dyDescent="0.35">
      <c r="B90" s="29" t="s">
        <v>209</v>
      </c>
      <c r="C90" s="30"/>
      <c r="D90" s="31">
        <v>87.811999999999998</v>
      </c>
      <c r="E90" s="31">
        <v>4.6340000000000003</v>
      </c>
      <c r="F90" s="31">
        <v>2.0710000000000002</v>
      </c>
      <c r="G90" s="31">
        <v>4.16</v>
      </c>
      <c r="H90" s="31">
        <v>1.9910000000000001</v>
      </c>
      <c r="I90" s="31">
        <v>1.9910000000000001</v>
      </c>
      <c r="J90" s="31">
        <v>2.1739999999999999</v>
      </c>
      <c r="K90" s="31">
        <v>20.373999999999999</v>
      </c>
      <c r="L90" s="31">
        <v>3.7090000000000001</v>
      </c>
      <c r="M90" s="31">
        <v>2.8820000000000001</v>
      </c>
      <c r="N90" s="31">
        <v>0</v>
      </c>
      <c r="O90" s="31">
        <v>12.042</v>
      </c>
      <c r="P90" s="31">
        <v>31.783999999999999</v>
      </c>
      <c r="R90" s="31">
        <v>144.268</v>
      </c>
      <c r="S90" s="31">
        <v>0</v>
      </c>
      <c r="T90" s="31">
        <v>38.128</v>
      </c>
      <c r="U90" s="31">
        <v>8.9969999999999999</v>
      </c>
      <c r="V90" s="31">
        <v>15.228999999999999</v>
      </c>
      <c r="W90" s="31">
        <v>0</v>
      </c>
      <c r="X90" s="31">
        <v>0</v>
      </c>
      <c r="Y90" s="31">
        <v>11.445</v>
      </c>
      <c r="Z90" s="31">
        <v>9.4619999999999997</v>
      </c>
      <c r="AA90" s="31">
        <v>2.484</v>
      </c>
      <c r="AB90" s="31">
        <v>4.3</v>
      </c>
      <c r="AC90" s="31">
        <v>12.246</v>
      </c>
      <c r="AD90" s="31">
        <v>41.976999999999997</v>
      </c>
      <c r="AF90" s="31">
        <v>76.98</v>
      </c>
      <c r="AG90" s="31">
        <v>2.7280000000000002</v>
      </c>
      <c r="AH90" s="31">
        <v>8.5410000000000004</v>
      </c>
      <c r="AI90" s="31">
        <v>6.1120000000000001</v>
      </c>
      <c r="AJ90" s="31">
        <v>9.0069999999999997</v>
      </c>
      <c r="AK90" s="31">
        <v>3.7949999999999999</v>
      </c>
      <c r="AL90" s="31">
        <v>8.6010000000000009</v>
      </c>
      <c r="AM90" s="31">
        <v>4.7619999999999996</v>
      </c>
      <c r="AN90" s="31">
        <v>7.0789999999999997</v>
      </c>
      <c r="AO90" s="31">
        <v>4.97</v>
      </c>
      <c r="AP90" s="31">
        <v>8.2520000000000007</v>
      </c>
      <c r="AQ90" s="31">
        <v>6.5350000000000001</v>
      </c>
      <c r="AR90" s="31">
        <v>6.5979999999999999</v>
      </c>
      <c r="AT90" s="31">
        <v>94.674999999999997</v>
      </c>
      <c r="AU90" s="31">
        <v>7.9050000000000002</v>
      </c>
      <c r="AV90" s="31">
        <v>4.2969999999999997</v>
      </c>
      <c r="AW90" s="31">
        <v>6.1120000000000001</v>
      </c>
      <c r="AX90" s="31">
        <v>6.3120000000000003</v>
      </c>
      <c r="AY90" s="31">
        <v>8.1219999999999999</v>
      </c>
      <c r="AZ90" s="31">
        <v>13.851000000000001</v>
      </c>
      <c r="BA90" s="31">
        <v>7.9580000000000002</v>
      </c>
      <c r="BB90" s="31">
        <v>11.734999999999999</v>
      </c>
      <c r="BC90" s="31">
        <v>11.76</v>
      </c>
      <c r="BD90" s="31">
        <v>11.77</v>
      </c>
      <c r="BE90" s="31">
        <v>11.77</v>
      </c>
      <c r="BF90" s="31">
        <v>11.77</v>
      </c>
      <c r="BH90" s="31">
        <f t="shared" si="188"/>
        <v>57.917999999999999</v>
      </c>
      <c r="BI90" s="108">
        <v>7.1289999999999996</v>
      </c>
      <c r="BJ90" s="108">
        <v>5.2389999999999999</v>
      </c>
      <c r="BK90" s="108">
        <v>3.7170000000000001</v>
      </c>
      <c r="BL90" s="108">
        <v>4.3920000000000003</v>
      </c>
      <c r="BM90" s="108">
        <v>3.71</v>
      </c>
      <c r="BN90" s="108">
        <v>0.21099999999999999</v>
      </c>
      <c r="BO90" s="108">
        <v>4.6879999999999997</v>
      </c>
      <c r="BP90" s="108">
        <v>0.42199999999999999</v>
      </c>
      <c r="BQ90" s="108" t="s">
        <v>289</v>
      </c>
      <c r="BR90" s="108">
        <v>20.228999999999999</v>
      </c>
      <c r="BS90" s="108">
        <v>4.3680000000000003</v>
      </c>
      <c r="BT90" s="108">
        <v>3.8130000000000002</v>
      </c>
      <c r="BV90" s="31">
        <f t="shared" si="189"/>
        <v>54.024209999999997</v>
      </c>
      <c r="BW90" s="108">
        <v>0</v>
      </c>
      <c r="BX90" s="108">
        <v>0.4128</v>
      </c>
      <c r="BY90" s="108">
        <v>0.15017</v>
      </c>
      <c r="BZ90" s="108">
        <v>3.74648</v>
      </c>
      <c r="CA90" s="108">
        <v>0</v>
      </c>
      <c r="CB90" s="108">
        <v>0</v>
      </c>
      <c r="CC90" s="108">
        <v>5.6247799999999994</v>
      </c>
      <c r="CD90" s="108">
        <v>18.531190000000002</v>
      </c>
      <c r="CE90" s="108">
        <v>19.33445</v>
      </c>
      <c r="CF90" s="108">
        <v>1.5058800000000001</v>
      </c>
      <c r="CG90" s="108">
        <v>1.5473299999999999</v>
      </c>
      <c r="CH90" s="108">
        <v>3.1711300000000002</v>
      </c>
      <c r="CI90" s="165"/>
      <c r="CJ90" s="108">
        <f t="shared" si="190"/>
        <v>45.200310000000002</v>
      </c>
      <c r="CK90" s="108">
        <v>30.233270000000001</v>
      </c>
      <c r="CL90" s="108">
        <v>1.7017899999999999</v>
      </c>
      <c r="CM90" s="108">
        <v>2.6207600000000002</v>
      </c>
      <c r="CN90" s="108">
        <v>2.0258699999999998</v>
      </c>
      <c r="CO90" s="108">
        <v>0.98319000000000001</v>
      </c>
      <c r="CP90" s="108">
        <v>1.91726</v>
      </c>
      <c r="CQ90" s="108">
        <v>8.5400000000000004E-2</v>
      </c>
      <c r="CR90" s="108">
        <v>2.9058800000000002</v>
      </c>
      <c r="CS90" s="108">
        <v>7.4990000000000001E-2</v>
      </c>
      <c r="CT90" s="108">
        <v>2.3226900000000001</v>
      </c>
      <c r="CU90" s="108">
        <v>0.28387000000000001</v>
      </c>
      <c r="CV90" s="108">
        <v>4.5340000000000005E-2</v>
      </c>
      <c r="CW90" s="169"/>
      <c r="CX90" s="108">
        <f t="shared" si="191"/>
        <v>12.875160000000001</v>
      </c>
      <c r="CY90" s="108">
        <v>7.2568299999999999</v>
      </c>
      <c r="CZ90" s="108">
        <v>0.25319999999999998</v>
      </c>
      <c r="DA90" s="108">
        <v>0.21609999999999999</v>
      </c>
      <c r="DB90" s="108">
        <v>0.21609999999999999</v>
      </c>
      <c r="DC90" s="108">
        <v>0.21609999999999999</v>
      </c>
      <c r="DD90" s="108">
        <v>2.3250699999999997</v>
      </c>
      <c r="DE90" s="108">
        <v>0.21609999999999999</v>
      </c>
      <c r="DF90" s="108">
        <v>0.61700999999999995</v>
      </c>
      <c r="DG90" s="108">
        <v>0.10495</v>
      </c>
      <c r="DH90" s="108">
        <v>0.48637999999999998</v>
      </c>
      <c r="DI90" s="108">
        <v>0.81355</v>
      </c>
      <c r="DJ90" s="108">
        <v>0.15377000000000002</v>
      </c>
      <c r="DK90" s="169"/>
      <c r="DL90" s="31">
        <f t="shared" si="192"/>
        <v>43.111249999999998</v>
      </c>
      <c r="DM90" s="58">
        <v>0.18330000000000002</v>
      </c>
      <c r="DN90" s="58">
        <v>0.22174000000000002</v>
      </c>
      <c r="DO90" s="58">
        <v>0</v>
      </c>
      <c r="DP90" s="58">
        <v>0.44295000000000001</v>
      </c>
      <c r="DQ90" s="58">
        <v>0.27549000000000001</v>
      </c>
      <c r="DR90" s="58">
        <v>0.16975000000000001</v>
      </c>
      <c r="DS90" s="58">
        <v>33.179049999999997</v>
      </c>
      <c r="DT90" s="58">
        <v>0.17691999999999999</v>
      </c>
      <c r="DU90" s="58">
        <v>0</v>
      </c>
      <c r="DV90" s="58">
        <v>5.4615</v>
      </c>
      <c r="DW90" s="58">
        <v>1.99868</v>
      </c>
      <c r="DX90" s="58">
        <v>1.00187</v>
      </c>
      <c r="DY90" s="195"/>
      <c r="DZ90" s="169"/>
      <c r="EA90" s="31">
        <f t="shared" si="171"/>
        <v>257.65443499999998</v>
      </c>
      <c r="EB90" s="58">
        <v>2.9539499999999999</v>
      </c>
      <c r="EC90" s="58">
        <v>23.15362</v>
      </c>
      <c r="ED90" s="58">
        <v>23.15362</v>
      </c>
      <c r="EE90" s="58">
        <v>23.15362</v>
      </c>
      <c r="EF90" s="58">
        <v>23.15362</v>
      </c>
      <c r="EG90" s="58">
        <v>23.15362</v>
      </c>
      <c r="EH90" s="58">
        <v>23.15362</v>
      </c>
      <c r="EI90" s="58">
        <v>23.15362</v>
      </c>
      <c r="EJ90" s="58">
        <v>23.15362</v>
      </c>
      <c r="EK90" s="58">
        <v>23.15362</v>
      </c>
      <c r="EL90" s="58">
        <v>23.15362</v>
      </c>
      <c r="EM90" s="58">
        <v>23.164285</v>
      </c>
      <c r="EN90" s="195"/>
    </row>
    <row r="91" spans="2:144" hidden="1" outlineLevel="2" x14ac:dyDescent="0.35">
      <c r="B91" s="29" t="s">
        <v>210</v>
      </c>
      <c r="C91" s="30"/>
      <c r="D91" s="31">
        <v>677.69899999999984</v>
      </c>
      <c r="E91" s="31">
        <v>31.372</v>
      </c>
      <c r="F91" s="31">
        <v>25.672000000000001</v>
      </c>
      <c r="G91" s="31">
        <v>72.406000000000006</v>
      </c>
      <c r="H91" s="31">
        <v>19.027999999999999</v>
      </c>
      <c r="I91" s="31">
        <v>115.627</v>
      </c>
      <c r="J91" s="31">
        <v>93.825000000000003</v>
      </c>
      <c r="K91" s="31">
        <v>65.634</v>
      </c>
      <c r="L91" s="31">
        <v>63.098999999999997</v>
      </c>
      <c r="M91" s="31">
        <v>25.327999999999999</v>
      </c>
      <c r="N91" s="31">
        <v>100.65300000000001</v>
      </c>
      <c r="O91" s="31">
        <v>16.866</v>
      </c>
      <c r="P91" s="31">
        <v>48.189</v>
      </c>
      <c r="R91" s="31">
        <v>439.34500000000003</v>
      </c>
      <c r="S91" s="31">
        <v>2.048</v>
      </c>
      <c r="T91" s="31">
        <v>20.556999999999999</v>
      </c>
      <c r="U91" s="31">
        <v>15.097</v>
      </c>
      <c r="V91" s="31">
        <v>8.5830000000000002</v>
      </c>
      <c r="W91" s="31">
        <v>79.253</v>
      </c>
      <c r="X91" s="31">
        <v>63.103000000000002</v>
      </c>
      <c r="Y91" s="31">
        <v>0</v>
      </c>
      <c r="Z91" s="31">
        <v>16.413</v>
      </c>
      <c r="AA91" s="31">
        <v>52.475000000000001</v>
      </c>
      <c r="AB91" s="31">
        <v>9.9659999999999993</v>
      </c>
      <c r="AC91" s="31">
        <v>26.919</v>
      </c>
      <c r="AD91" s="31">
        <v>144.93100000000001</v>
      </c>
      <c r="AF91" s="31">
        <v>207.09799999999998</v>
      </c>
      <c r="AG91" s="31">
        <v>0</v>
      </c>
      <c r="AH91" s="31">
        <v>30.126999999999999</v>
      </c>
      <c r="AI91" s="31">
        <v>22.949000000000002</v>
      </c>
      <c r="AJ91" s="31">
        <v>0</v>
      </c>
      <c r="AK91" s="31">
        <v>6.3</v>
      </c>
      <c r="AL91" s="31">
        <v>56.819000000000003</v>
      </c>
      <c r="AM91" s="31">
        <v>18.265000000000001</v>
      </c>
      <c r="AN91" s="31">
        <v>0</v>
      </c>
      <c r="AO91" s="31">
        <v>36.936999999999998</v>
      </c>
      <c r="AP91" s="31">
        <v>9.4390000000000001</v>
      </c>
      <c r="AQ91" s="31">
        <v>25.32</v>
      </c>
      <c r="AR91" s="31">
        <v>0.94199999999999995</v>
      </c>
      <c r="AT91" s="31">
        <v>515.13199999999995</v>
      </c>
      <c r="AU91" s="31">
        <v>0</v>
      </c>
      <c r="AV91" s="31">
        <v>0</v>
      </c>
      <c r="AW91" s="31">
        <v>1.1120000000000001</v>
      </c>
      <c r="AX91" s="31">
        <v>25.972999999999999</v>
      </c>
      <c r="AY91" s="31">
        <v>75.84</v>
      </c>
      <c r="AZ91" s="31">
        <v>1.9770000000000001</v>
      </c>
      <c r="BA91" s="31">
        <v>92.495999999999995</v>
      </c>
      <c r="BB91" s="31">
        <v>93.325999999999993</v>
      </c>
      <c r="BC91" s="31">
        <v>93.325999999999993</v>
      </c>
      <c r="BD91" s="31">
        <v>93.325999999999993</v>
      </c>
      <c r="BE91" s="31">
        <v>93.325999999999993</v>
      </c>
      <c r="BF91" s="31">
        <v>93.325999999999993</v>
      </c>
      <c r="BH91" s="31">
        <f t="shared" si="188"/>
        <v>187.25700000000001</v>
      </c>
      <c r="BI91" s="108">
        <v>0.19</v>
      </c>
      <c r="BJ91" s="108">
        <v>55.247</v>
      </c>
      <c r="BK91" s="108">
        <v>5.657</v>
      </c>
      <c r="BL91" s="108">
        <v>11.706</v>
      </c>
      <c r="BM91" s="108">
        <v>10.778</v>
      </c>
      <c r="BN91" s="108">
        <v>46.485999999999997</v>
      </c>
      <c r="BO91" s="108">
        <v>1.8089999999999999</v>
      </c>
      <c r="BP91" s="108">
        <v>41.976999999999997</v>
      </c>
      <c r="BQ91" s="108">
        <v>4.7E-2</v>
      </c>
      <c r="BR91" s="108">
        <v>13.36</v>
      </c>
      <c r="BS91" s="108" t="s">
        <v>289</v>
      </c>
      <c r="BT91" s="108" t="s">
        <v>289</v>
      </c>
      <c r="BV91" s="31">
        <f t="shared" si="189"/>
        <v>-231.79875000000001</v>
      </c>
      <c r="BW91" s="108">
        <v>0.13464999999999999</v>
      </c>
      <c r="BX91" s="108">
        <v>-0.54879999999999995</v>
      </c>
      <c r="BY91" s="108">
        <v>0.3881</v>
      </c>
      <c r="BZ91" s="108">
        <v>0</v>
      </c>
      <c r="CA91" s="108">
        <v>0</v>
      </c>
      <c r="CB91" s="108">
        <v>1.09527</v>
      </c>
      <c r="CC91" s="108">
        <v>38.29327</v>
      </c>
      <c r="CD91" s="108">
        <v>-211.86610000000002</v>
      </c>
      <c r="CE91" s="108">
        <v>-15.929690000000001</v>
      </c>
      <c r="CF91" s="108">
        <v>-14.471</v>
      </c>
      <c r="CG91" s="108">
        <v>-27.275959999999998</v>
      </c>
      <c r="CH91" s="108">
        <v>-1.61849</v>
      </c>
      <c r="CI91" s="165"/>
      <c r="CJ91" s="108">
        <f t="shared" si="190"/>
        <v>782.13763999999992</v>
      </c>
      <c r="CK91" s="108">
        <v>-15.144360000000001</v>
      </c>
      <c r="CL91" s="108">
        <v>-0.55598999999999998</v>
      </c>
      <c r="CM91" s="108">
        <v>29.087669999999999</v>
      </c>
      <c r="CN91" s="108">
        <v>155.50576999999998</v>
      </c>
      <c r="CO91" s="108">
        <v>4.7362899999999977</v>
      </c>
      <c r="CP91" s="108">
        <v>-8.7741000000000025</v>
      </c>
      <c r="CQ91" s="108">
        <v>-18.819209999999998</v>
      </c>
      <c r="CR91" s="108">
        <v>575.7562999999999</v>
      </c>
      <c r="CS91" s="108">
        <v>-3.2371600000000034</v>
      </c>
      <c r="CT91" s="108">
        <v>-23.130939999999999</v>
      </c>
      <c r="CU91" s="108">
        <v>118.82432</v>
      </c>
      <c r="CV91" s="108">
        <v>-32.110950000000003</v>
      </c>
      <c r="CW91" s="169"/>
      <c r="CX91" s="108">
        <f t="shared" si="191"/>
        <v>40.128010000000017</v>
      </c>
      <c r="CY91" s="108">
        <v>-32.110950000000003</v>
      </c>
      <c r="CZ91" s="108">
        <v>-40.875419999999998</v>
      </c>
      <c r="DA91" s="108">
        <v>-35.300910000000002</v>
      </c>
      <c r="DB91" s="108">
        <v>-12.09872</v>
      </c>
      <c r="DC91" s="108">
        <v>-31.758209999999998</v>
      </c>
      <c r="DD91" s="108">
        <v>6.4312500000000004</v>
      </c>
      <c r="DE91" s="108">
        <v>90.524410000000003</v>
      </c>
      <c r="DF91" s="108">
        <v>123.46863999999999</v>
      </c>
      <c r="DG91" s="108">
        <v>9.9879999999999997E-2</v>
      </c>
      <c r="DH91" s="108">
        <v>-5.5555500000000002</v>
      </c>
      <c r="DI91" s="108">
        <v>-6.3647800000000005</v>
      </c>
      <c r="DJ91" s="108">
        <v>-16.331629999999997</v>
      </c>
      <c r="DK91" s="169"/>
      <c r="DL91" s="31">
        <f t="shared" si="192"/>
        <v>12.491059999999919</v>
      </c>
      <c r="DM91" s="58">
        <v>-5.5555500000000002</v>
      </c>
      <c r="DN91" s="58">
        <v>-5.5555500000000002</v>
      </c>
      <c r="DO91" s="58">
        <v>-12.82799</v>
      </c>
      <c r="DP91" s="58">
        <v>-6.8847399999999999</v>
      </c>
      <c r="DQ91" s="58">
        <v>-155.89392000000001</v>
      </c>
      <c r="DR91" s="58">
        <v>-118.95735000000001</v>
      </c>
      <c r="DS91" s="58">
        <v>-78.911640000000006</v>
      </c>
      <c r="DT91" s="58">
        <v>-58.193660000000001</v>
      </c>
      <c r="DU91" s="58">
        <v>26.062470000000001</v>
      </c>
      <c r="DV91" s="58">
        <v>-21.989169999999998</v>
      </c>
      <c r="DW91" s="58">
        <v>344.18158</v>
      </c>
      <c r="DX91" s="58">
        <v>107.01658</v>
      </c>
      <c r="DY91" s="195"/>
      <c r="DZ91" s="169"/>
      <c r="EA91" s="31">
        <f t="shared" si="171"/>
        <v>2014.7702399999998</v>
      </c>
      <c r="EB91" s="58">
        <v>4.4094600000000002</v>
      </c>
      <c r="EC91" s="58">
        <v>910.36077999999998</v>
      </c>
      <c r="ED91" s="58">
        <v>100</v>
      </c>
      <c r="EE91" s="58">
        <v>95</v>
      </c>
      <c r="EF91" s="58">
        <v>55</v>
      </c>
      <c r="EG91" s="58">
        <v>140</v>
      </c>
      <c r="EH91" s="58">
        <v>95</v>
      </c>
      <c r="EI91" s="58">
        <v>100</v>
      </c>
      <c r="EJ91" s="58">
        <v>95</v>
      </c>
      <c r="EK91" s="58">
        <v>140</v>
      </c>
      <c r="EL91" s="58">
        <v>55</v>
      </c>
      <c r="EM91" s="58">
        <v>225</v>
      </c>
      <c r="EN91" s="195" t="s">
        <v>502</v>
      </c>
    </row>
    <row r="92" spans="2:144" hidden="1" outlineLevel="2" x14ac:dyDescent="0.35">
      <c r="B92" s="29" t="s">
        <v>211</v>
      </c>
      <c r="C92" s="30"/>
      <c r="D92" s="31">
        <v>0</v>
      </c>
      <c r="E92" s="31">
        <v>0</v>
      </c>
      <c r="F92" s="31">
        <v>0</v>
      </c>
      <c r="G92" s="31">
        <v>0</v>
      </c>
      <c r="H92" s="31">
        <v>0</v>
      </c>
      <c r="I92" s="31">
        <v>0</v>
      </c>
      <c r="J92" s="31">
        <v>0</v>
      </c>
      <c r="K92" s="31">
        <v>0</v>
      </c>
      <c r="L92" s="31">
        <v>0</v>
      </c>
      <c r="M92" s="31">
        <v>0</v>
      </c>
      <c r="N92" s="31">
        <v>0</v>
      </c>
      <c r="O92" s="31">
        <v>0</v>
      </c>
      <c r="P92" s="31">
        <v>0</v>
      </c>
      <c r="R92" s="31">
        <v>0</v>
      </c>
      <c r="S92" s="31">
        <v>0</v>
      </c>
      <c r="T92" s="31">
        <v>0</v>
      </c>
      <c r="U92" s="31">
        <v>0</v>
      </c>
      <c r="V92" s="31">
        <v>0</v>
      </c>
      <c r="W92" s="31">
        <v>0</v>
      </c>
      <c r="X92" s="31">
        <v>0</v>
      </c>
      <c r="Y92" s="31">
        <v>0</v>
      </c>
      <c r="Z92" s="31">
        <v>0</v>
      </c>
      <c r="AA92" s="31">
        <v>0</v>
      </c>
      <c r="AB92" s="31">
        <v>0</v>
      </c>
      <c r="AC92" s="31">
        <v>0</v>
      </c>
      <c r="AD92" s="31">
        <v>0</v>
      </c>
      <c r="AF92" s="31">
        <v>0</v>
      </c>
      <c r="AG92" s="31">
        <v>0</v>
      </c>
      <c r="AH92" s="31">
        <v>0</v>
      </c>
      <c r="AI92" s="31">
        <v>0</v>
      </c>
      <c r="AJ92" s="31">
        <v>0</v>
      </c>
      <c r="AK92" s="31">
        <v>0</v>
      </c>
      <c r="AL92" s="31">
        <v>0</v>
      </c>
      <c r="AM92" s="31">
        <v>0</v>
      </c>
      <c r="AN92" s="31">
        <v>0</v>
      </c>
      <c r="AO92" s="31">
        <v>0</v>
      </c>
      <c r="AP92" s="31">
        <v>0</v>
      </c>
      <c r="AQ92" s="31">
        <v>0</v>
      </c>
      <c r="AR92" s="31">
        <v>0</v>
      </c>
      <c r="AT92" s="31">
        <v>10.081</v>
      </c>
      <c r="AU92" s="31">
        <v>0</v>
      </c>
      <c r="AV92" s="31">
        <v>0</v>
      </c>
      <c r="AW92" s="31">
        <v>0.63100000000000001</v>
      </c>
      <c r="AX92" s="31">
        <v>0</v>
      </c>
      <c r="AY92" s="31">
        <v>6.6</v>
      </c>
      <c r="AZ92" s="31">
        <v>2.85</v>
      </c>
      <c r="BA92" s="31">
        <v>0</v>
      </c>
      <c r="BB92" s="31">
        <v>0</v>
      </c>
      <c r="BC92" s="31">
        <v>0</v>
      </c>
      <c r="BD92" s="31">
        <v>0</v>
      </c>
      <c r="BE92" s="31">
        <v>0</v>
      </c>
      <c r="BF92" s="31">
        <v>0</v>
      </c>
      <c r="BH92" s="31">
        <f t="shared" si="188"/>
        <v>0</v>
      </c>
      <c r="BI92" s="108" t="s">
        <v>289</v>
      </c>
      <c r="BJ92" s="108" t="s">
        <v>289</v>
      </c>
      <c r="BK92" s="108" t="s">
        <v>289</v>
      </c>
      <c r="BL92" s="108" t="s">
        <v>289</v>
      </c>
      <c r="BM92" s="108" t="s">
        <v>289</v>
      </c>
      <c r="BN92" s="108" t="s">
        <v>289</v>
      </c>
      <c r="BO92" s="108" t="s">
        <v>289</v>
      </c>
      <c r="BP92" s="108" t="s">
        <v>289</v>
      </c>
      <c r="BQ92" s="108" t="s">
        <v>289</v>
      </c>
      <c r="BR92" s="108" t="s">
        <v>289</v>
      </c>
      <c r="BS92" s="108" t="s">
        <v>289</v>
      </c>
      <c r="BT92" s="108" t="s">
        <v>289</v>
      </c>
      <c r="BV92" s="31">
        <f t="shared" si="189"/>
        <v>162.1728</v>
      </c>
      <c r="BW92" s="108">
        <v>0</v>
      </c>
      <c r="BX92" s="108">
        <v>0</v>
      </c>
      <c r="BY92" s="108">
        <v>0</v>
      </c>
      <c r="BZ92" s="108">
        <v>72.264499999999998</v>
      </c>
      <c r="CA92" s="108">
        <v>89.908299999999997</v>
      </c>
      <c r="CB92" s="108">
        <v>0</v>
      </c>
      <c r="CC92" s="108">
        <v>0</v>
      </c>
      <c r="CD92" s="108">
        <v>0</v>
      </c>
      <c r="CE92" s="108">
        <v>0</v>
      </c>
      <c r="CF92" s="108">
        <v>0</v>
      </c>
      <c r="CG92" s="108">
        <v>0</v>
      </c>
      <c r="CH92" s="108">
        <v>0</v>
      </c>
      <c r="CI92" s="165"/>
      <c r="CJ92" s="108">
        <f t="shared" si="190"/>
        <v>28.645230000000002</v>
      </c>
      <c r="CK92" s="108">
        <v>2.6452300000000002</v>
      </c>
      <c r="CL92" s="108">
        <v>0</v>
      </c>
      <c r="CM92" s="108">
        <v>0</v>
      </c>
      <c r="CN92" s="108">
        <v>0</v>
      </c>
      <c r="CO92" s="108">
        <v>0</v>
      </c>
      <c r="CP92" s="108">
        <v>0</v>
      </c>
      <c r="CQ92" s="108">
        <v>0</v>
      </c>
      <c r="CR92" s="108">
        <v>0</v>
      </c>
      <c r="CS92" s="108">
        <v>26</v>
      </c>
      <c r="CT92" s="108">
        <v>0</v>
      </c>
      <c r="CU92" s="108">
        <v>0</v>
      </c>
      <c r="CV92" s="108">
        <v>0</v>
      </c>
      <c r="CW92" s="169"/>
      <c r="CX92" s="108">
        <f t="shared" si="191"/>
        <v>123.405</v>
      </c>
      <c r="CY92" s="108">
        <v>0</v>
      </c>
      <c r="CZ92" s="108">
        <v>0</v>
      </c>
      <c r="DA92" s="108">
        <v>0</v>
      </c>
      <c r="DB92" s="108">
        <v>0</v>
      </c>
      <c r="DC92" s="108">
        <v>0</v>
      </c>
      <c r="DD92" s="108">
        <v>0</v>
      </c>
      <c r="DE92" s="108">
        <v>0</v>
      </c>
      <c r="DF92" s="108">
        <v>0</v>
      </c>
      <c r="DG92" s="108">
        <v>0</v>
      </c>
      <c r="DH92" s="108">
        <v>0</v>
      </c>
      <c r="DI92" s="108">
        <v>123.405</v>
      </c>
      <c r="DJ92" s="108">
        <v>0</v>
      </c>
      <c r="DK92" s="169"/>
      <c r="DL92" s="31">
        <f t="shared" si="192"/>
        <v>0</v>
      </c>
      <c r="DM92" s="58"/>
      <c r="DN92" s="58"/>
      <c r="DO92" s="58"/>
      <c r="DP92" s="58"/>
      <c r="DQ92" s="58"/>
      <c r="DR92" s="58"/>
      <c r="DS92" s="58"/>
      <c r="DT92" s="58"/>
      <c r="DU92" s="58"/>
      <c r="DV92" s="58"/>
      <c r="DW92" s="58"/>
      <c r="DX92" s="58"/>
      <c r="DY92" s="195"/>
      <c r="DZ92" s="169"/>
      <c r="EA92" s="31">
        <f t="shared" si="171"/>
        <v>0</v>
      </c>
      <c r="EB92" s="58"/>
      <c r="EC92" s="58"/>
      <c r="ED92" s="58"/>
      <c r="EE92" s="58"/>
      <c r="EF92" s="58"/>
      <c r="EG92" s="58"/>
      <c r="EH92" s="58"/>
      <c r="EI92" s="58"/>
      <c r="EJ92" s="58"/>
      <c r="EK92" s="58"/>
      <c r="EL92" s="58"/>
      <c r="EM92" s="58"/>
      <c r="EN92" s="195"/>
    </row>
    <row r="93" spans="2:144" hidden="1" outlineLevel="2" x14ac:dyDescent="0.35">
      <c r="B93" s="29" t="s">
        <v>212</v>
      </c>
      <c r="C93" s="30"/>
      <c r="D93" s="31">
        <v>0</v>
      </c>
      <c r="E93" s="31">
        <v>0</v>
      </c>
      <c r="F93" s="31">
        <v>0</v>
      </c>
      <c r="G93" s="31">
        <v>0</v>
      </c>
      <c r="H93" s="31">
        <v>0</v>
      </c>
      <c r="I93" s="31">
        <v>0</v>
      </c>
      <c r="J93" s="31">
        <v>0</v>
      </c>
      <c r="K93" s="31">
        <v>0</v>
      </c>
      <c r="L93" s="31">
        <v>0</v>
      </c>
      <c r="M93" s="31">
        <v>0</v>
      </c>
      <c r="N93" s="31">
        <v>0</v>
      </c>
      <c r="O93" s="31">
        <v>0</v>
      </c>
      <c r="P93" s="31">
        <v>0</v>
      </c>
      <c r="R93" s="31">
        <v>0</v>
      </c>
      <c r="S93" s="31">
        <v>0</v>
      </c>
      <c r="T93" s="31">
        <v>0</v>
      </c>
      <c r="U93" s="31">
        <v>0</v>
      </c>
      <c r="V93" s="31">
        <v>0</v>
      </c>
      <c r="W93" s="31">
        <v>0</v>
      </c>
      <c r="X93" s="31">
        <v>0</v>
      </c>
      <c r="Y93" s="31">
        <v>0</v>
      </c>
      <c r="Z93" s="31">
        <v>0</v>
      </c>
      <c r="AA93" s="31">
        <v>0</v>
      </c>
      <c r="AB93" s="31">
        <v>0</v>
      </c>
      <c r="AC93" s="31">
        <v>0</v>
      </c>
      <c r="AD93" s="31">
        <v>0</v>
      </c>
      <c r="AF93" s="31">
        <v>0</v>
      </c>
      <c r="AG93" s="31">
        <v>0</v>
      </c>
      <c r="AH93" s="31">
        <v>0</v>
      </c>
      <c r="AI93" s="31">
        <v>0</v>
      </c>
      <c r="AJ93" s="31">
        <v>0</v>
      </c>
      <c r="AK93" s="31">
        <v>0</v>
      </c>
      <c r="AL93" s="31">
        <v>0</v>
      </c>
      <c r="AM93" s="31">
        <v>0</v>
      </c>
      <c r="AN93" s="31">
        <v>0</v>
      </c>
      <c r="AO93" s="31">
        <v>0</v>
      </c>
      <c r="AP93" s="31">
        <v>0</v>
      </c>
      <c r="AQ93" s="31">
        <v>0</v>
      </c>
      <c r="AR93" s="31">
        <v>0</v>
      </c>
      <c r="AT93" s="31">
        <v>24.774999999999999</v>
      </c>
      <c r="AU93" s="31">
        <v>4.7350000000000003</v>
      </c>
      <c r="AV93" s="31">
        <v>0</v>
      </c>
      <c r="AW93" s="31">
        <v>0</v>
      </c>
      <c r="AX93" s="31">
        <v>0</v>
      </c>
      <c r="AY93" s="31">
        <v>0</v>
      </c>
      <c r="AZ93" s="31">
        <v>0</v>
      </c>
      <c r="BA93" s="31">
        <v>0</v>
      </c>
      <c r="BB93" s="31">
        <v>0</v>
      </c>
      <c r="BC93" s="31">
        <v>0</v>
      </c>
      <c r="BD93" s="31">
        <v>0</v>
      </c>
      <c r="BE93" s="31">
        <v>0</v>
      </c>
      <c r="BF93" s="31">
        <v>0</v>
      </c>
      <c r="BH93" s="31">
        <f t="shared" si="188"/>
        <v>2.4E-2</v>
      </c>
      <c r="BI93" s="108" t="s">
        <v>289</v>
      </c>
      <c r="BJ93" s="108" t="s">
        <v>289</v>
      </c>
      <c r="BK93" s="108" t="s">
        <v>289</v>
      </c>
      <c r="BL93" s="108" t="s">
        <v>289</v>
      </c>
      <c r="BM93" s="108" t="s">
        <v>289</v>
      </c>
      <c r="BN93" s="108" t="s">
        <v>289</v>
      </c>
      <c r="BO93" s="108" t="s">
        <v>289</v>
      </c>
      <c r="BP93" s="108" t="s">
        <v>289</v>
      </c>
      <c r="BQ93" s="108">
        <v>2.4E-2</v>
      </c>
      <c r="BR93" s="108" t="s">
        <v>289</v>
      </c>
      <c r="BS93" s="108" t="s">
        <v>289</v>
      </c>
      <c r="BT93" s="108" t="s">
        <v>289</v>
      </c>
      <c r="BV93" s="31">
        <f t="shared" si="189"/>
        <v>2.7458900000000002</v>
      </c>
      <c r="BW93" s="108">
        <v>0</v>
      </c>
      <c r="BX93" s="108">
        <v>0</v>
      </c>
      <c r="BY93" s="108">
        <v>0</v>
      </c>
      <c r="BZ93" s="108">
        <v>0</v>
      </c>
      <c r="CA93" s="108">
        <v>3.5000000000000003E-2</v>
      </c>
      <c r="CB93" s="108">
        <v>0</v>
      </c>
      <c r="CC93" s="108">
        <v>2.71089</v>
      </c>
      <c r="CD93" s="108">
        <v>0</v>
      </c>
      <c r="CE93" s="108">
        <v>0</v>
      </c>
      <c r="CF93" s="108">
        <v>0</v>
      </c>
      <c r="CG93" s="108">
        <v>0</v>
      </c>
      <c r="CH93" s="108">
        <v>0</v>
      </c>
      <c r="CI93" s="165"/>
      <c r="CJ93" s="108">
        <f t="shared" si="190"/>
        <v>3.3798799999999996</v>
      </c>
      <c r="CK93" s="108">
        <v>0</v>
      </c>
      <c r="CL93" s="108">
        <v>0</v>
      </c>
      <c r="CM93" s="108">
        <v>7.2719999999999993E-2</v>
      </c>
      <c r="CN93" s="108">
        <v>3.3071599999999997</v>
      </c>
      <c r="CO93" s="108">
        <v>0</v>
      </c>
      <c r="CP93" s="108">
        <v>0</v>
      </c>
      <c r="CQ93" s="108">
        <v>0</v>
      </c>
      <c r="CR93" s="108">
        <v>0</v>
      </c>
      <c r="CS93" s="108">
        <v>0</v>
      </c>
      <c r="CT93" s="108">
        <v>0</v>
      </c>
      <c r="CU93" s="108">
        <v>0</v>
      </c>
      <c r="CV93" s="108">
        <v>0</v>
      </c>
      <c r="CW93" s="169"/>
      <c r="CX93" s="108">
        <f t="shared" si="191"/>
        <v>3.56E-2</v>
      </c>
      <c r="CY93" s="108">
        <v>0</v>
      </c>
      <c r="CZ93" s="108">
        <v>0</v>
      </c>
      <c r="DA93" s="108">
        <v>3.56E-2</v>
      </c>
      <c r="DB93" s="108">
        <v>0</v>
      </c>
      <c r="DC93" s="108">
        <v>0</v>
      </c>
      <c r="DD93" s="108">
        <v>0</v>
      </c>
      <c r="DE93" s="108">
        <v>0</v>
      </c>
      <c r="DF93" s="108">
        <v>0</v>
      </c>
      <c r="DG93" s="108">
        <v>0</v>
      </c>
      <c r="DH93" s="108">
        <v>0</v>
      </c>
      <c r="DI93" s="108">
        <v>0</v>
      </c>
      <c r="DJ93" s="108">
        <v>0</v>
      </c>
      <c r="DK93" s="169"/>
      <c r="DL93" s="31">
        <f t="shared" si="192"/>
        <v>2.4283099999999997</v>
      </c>
      <c r="DM93" s="58">
        <v>0</v>
      </c>
      <c r="DN93" s="58">
        <v>0</v>
      </c>
      <c r="DO93" s="58">
        <v>0</v>
      </c>
      <c r="DP93" s="58">
        <v>0</v>
      </c>
      <c r="DQ93" s="58">
        <v>0</v>
      </c>
      <c r="DR93" s="58">
        <v>0</v>
      </c>
      <c r="DS93" s="58">
        <v>0</v>
      </c>
      <c r="DT93" s="58">
        <v>0</v>
      </c>
      <c r="DU93" s="58">
        <v>0</v>
      </c>
      <c r="DV93" s="58">
        <v>2.4283099999999997</v>
      </c>
      <c r="DW93" s="58">
        <v>0</v>
      </c>
      <c r="DX93" s="58">
        <v>0</v>
      </c>
      <c r="DY93" s="195"/>
      <c r="DZ93" s="169"/>
      <c r="EA93" s="31">
        <f t="shared" si="171"/>
        <v>163.83344</v>
      </c>
      <c r="EB93" s="58">
        <v>133.83344</v>
      </c>
      <c r="EC93" s="58">
        <v>0</v>
      </c>
      <c r="ED93" s="58">
        <v>0</v>
      </c>
      <c r="EE93" s="58">
        <v>10</v>
      </c>
      <c r="EF93" s="58">
        <v>0</v>
      </c>
      <c r="EG93" s="58">
        <v>0</v>
      </c>
      <c r="EH93" s="58">
        <v>0</v>
      </c>
      <c r="EI93" s="58">
        <v>10</v>
      </c>
      <c r="EJ93" s="58">
        <v>0</v>
      </c>
      <c r="EK93" s="58">
        <v>0</v>
      </c>
      <c r="EL93" s="58">
        <v>0</v>
      </c>
      <c r="EM93" s="58">
        <v>10</v>
      </c>
      <c r="EN93" s="195"/>
    </row>
    <row r="94" spans="2:144" hidden="1" outlineLevel="2" x14ac:dyDescent="0.35">
      <c r="B94" s="29" t="s">
        <v>213</v>
      </c>
      <c r="C94" s="30"/>
      <c r="D94" s="31">
        <v>551.09799999999996</v>
      </c>
      <c r="E94" s="31">
        <v>32.453000000000003</v>
      </c>
      <c r="F94" s="31">
        <v>30.321999999999999</v>
      </c>
      <c r="G94" s="31">
        <v>33.012999999999998</v>
      </c>
      <c r="H94" s="31">
        <v>15.337999999999999</v>
      </c>
      <c r="I94" s="31">
        <v>24.196000000000002</v>
      </c>
      <c r="J94" s="31">
        <v>57.564</v>
      </c>
      <c r="K94" s="31">
        <v>42.923000000000002</v>
      </c>
      <c r="L94" s="31">
        <v>11.369</v>
      </c>
      <c r="M94" s="31">
        <v>117.48</v>
      </c>
      <c r="N94" s="31">
        <v>86.168999999999997</v>
      </c>
      <c r="O94" s="31">
        <v>21.163</v>
      </c>
      <c r="P94" s="31">
        <v>79.108000000000004</v>
      </c>
      <c r="R94" s="31">
        <v>230.90700000000004</v>
      </c>
      <c r="S94" s="31">
        <v>11.473000000000001</v>
      </c>
      <c r="T94" s="31">
        <v>5.4210000000000003</v>
      </c>
      <c r="U94" s="31">
        <v>20.132000000000001</v>
      </c>
      <c r="V94" s="31">
        <v>11.484999999999999</v>
      </c>
      <c r="W94" s="31">
        <v>5.4359999999999999</v>
      </c>
      <c r="X94" s="31">
        <v>3.1859999999999999</v>
      </c>
      <c r="Y94" s="31">
        <v>38.94</v>
      </c>
      <c r="Z94" s="31">
        <v>62.222000000000001</v>
      </c>
      <c r="AA94" s="31">
        <v>5.681</v>
      </c>
      <c r="AB94" s="31">
        <v>35.220999999999997</v>
      </c>
      <c r="AC94" s="31">
        <v>13.797000000000001</v>
      </c>
      <c r="AD94" s="31">
        <v>17.913</v>
      </c>
      <c r="AF94" s="31">
        <v>420.34899999999999</v>
      </c>
      <c r="AG94" s="31">
        <v>10.538</v>
      </c>
      <c r="AH94" s="31">
        <v>5.7869999999999999</v>
      </c>
      <c r="AI94" s="31">
        <v>10.843</v>
      </c>
      <c r="AJ94" s="31">
        <v>8.14</v>
      </c>
      <c r="AK94" s="31">
        <v>19.236000000000001</v>
      </c>
      <c r="AL94" s="31">
        <v>22.675999999999998</v>
      </c>
      <c r="AM94" s="31">
        <v>12.952</v>
      </c>
      <c r="AN94" s="31">
        <v>218.73</v>
      </c>
      <c r="AO94" s="31">
        <v>51.631999999999998</v>
      </c>
      <c r="AP94" s="31">
        <v>20.7</v>
      </c>
      <c r="AQ94" s="31">
        <v>20.07</v>
      </c>
      <c r="AR94" s="31">
        <v>19.045000000000002</v>
      </c>
      <c r="AT94" s="31">
        <v>284.39100000000002</v>
      </c>
      <c r="AU94" s="31">
        <v>12.712999999999999</v>
      </c>
      <c r="AV94" s="31">
        <v>11.923999999999999</v>
      </c>
      <c r="AW94" s="31">
        <v>8.5589999999999993</v>
      </c>
      <c r="AX94" s="31">
        <v>35.462000000000003</v>
      </c>
      <c r="AY94" s="31">
        <v>17.533000000000001</v>
      </c>
      <c r="AZ94" s="31">
        <v>17.22</v>
      </c>
      <c r="BA94" s="31">
        <v>37.747</v>
      </c>
      <c r="BB94" s="31">
        <v>33.146999999999998</v>
      </c>
      <c r="BC94" s="31">
        <v>63.351999999999997</v>
      </c>
      <c r="BD94" s="31">
        <v>38.351999999999997</v>
      </c>
      <c r="BE94" s="31">
        <v>38.351999999999997</v>
      </c>
      <c r="BF94" s="31">
        <v>37.628</v>
      </c>
      <c r="BH94" s="31">
        <f t="shared" si="188"/>
        <v>266.60300000000001</v>
      </c>
      <c r="BI94" s="108">
        <v>18.515000000000001</v>
      </c>
      <c r="BJ94" s="108">
        <v>10.930999999999999</v>
      </c>
      <c r="BK94" s="108">
        <v>21.635000000000002</v>
      </c>
      <c r="BL94" s="108">
        <v>15.715999999999999</v>
      </c>
      <c r="BM94" s="108">
        <v>26.4</v>
      </c>
      <c r="BN94" s="108">
        <v>8.6319999999999997</v>
      </c>
      <c r="BO94" s="108">
        <v>22.026</v>
      </c>
      <c r="BP94" s="108">
        <v>45.893999999999998</v>
      </c>
      <c r="BQ94" s="108">
        <v>8.0890000000000004</v>
      </c>
      <c r="BR94" s="108">
        <v>54.072000000000003</v>
      </c>
      <c r="BS94" s="108">
        <v>15.473000000000001</v>
      </c>
      <c r="BT94" s="108">
        <v>19.22</v>
      </c>
      <c r="BV94" s="31">
        <f t="shared" si="189"/>
        <v>276.84373000000005</v>
      </c>
      <c r="BW94" s="108">
        <v>11.320379999999998</v>
      </c>
      <c r="BX94" s="108">
        <v>17.05761</v>
      </c>
      <c r="BY94" s="108">
        <v>7.6323500000000006</v>
      </c>
      <c r="BZ94" s="108">
        <v>1.95</v>
      </c>
      <c r="CA94" s="108">
        <v>0</v>
      </c>
      <c r="CB94" s="108">
        <v>14.93586</v>
      </c>
      <c r="CC94" s="108">
        <v>24.008279999999999</v>
      </c>
      <c r="CD94" s="108">
        <v>0.92812000000000006</v>
      </c>
      <c r="CE94" s="108">
        <v>24.410769999999999</v>
      </c>
      <c r="CF94" s="108">
        <v>44.237360000000002</v>
      </c>
      <c r="CG94" s="108">
        <v>95.044350000000009</v>
      </c>
      <c r="CH94" s="108">
        <v>35.318649999999991</v>
      </c>
      <c r="CI94" s="165"/>
      <c r="CJ94" s="108">
        <f t="shared" si="190"/>
        <v>880.97829000000002</v>
      </c>
      <c r="CK94" s="108">
        <v>33.01502</v>
      </c>
      <c r="CL94" s="108">
        <v>27.302139999999998</v>
      </c>
      <c r="CM94" s="108">
        <v>118.89362999999999</v>
      </c>
      <c r="CN94" s="108">
        <v>11.257479999999999</v>
      </c>
      <c r="CO94" s="108">
        <v>6.7109100000000002</v>
      </c>
      <c r="CP94" s="108">
        <v>5.0813600000000001</v>
      </c>
      <c r="CQ94" s="108">
        <v>30.084880000000002</v>
      </c>
      <c r="CR94" s="108">
        <v>0</v>
      </c>
      <c r="CS94" s="108">
        <v>57.346989999999998</v>
      </c>
      <c r="CT94" s="108">
        <v>6.8273099999999998</v>
      </c>
      <c r="CU94" s="108">
        <v>0.16119999999999998</v>
      </c>
      <c r="CV94" s="108">
        <v>584.29737</v>
      </c>
      <c r="CW94" s="169"/>
      <c r="CX94" s="108">
        <f t="shared" si="191"/>
        <v>390.62869999999998</v>
      </c>
      <c r="CY94" s="108">
        <v>66.728189999999984</v>
      </c>
      <c r="CZ94" s="108">
        <v>37.943860000000001</v>
      </c>
      <c r="DA94" s="108">
        <v>17.64622</v>
      </c>
      <c r="DB94" s="108">
        <v>6.2406999999999995</v>
      </c>
      <c r="DC94" s="108">
        <v>25.74325</v>
      </c>
      <c r="DD94" s="108">
        <v>10.135200000000001</v>
      </c>
      <c r="DE94" s="108">
        <v>42.754779999999997</v>
      </c>
      <c r="DF94" s="108">
        <v>15.600910000000001</v>
      </c>
      <c r="DG94" s="108">
        <v>29.353829999999999</v>
      </c>
      <c r="DH94" s="108">
        <v>60.386519999999997</v>
      </c>
      <c r="DI94" s="108">
        <v>66.244020000000006</v>
      </c>
      <c r="DJ94" s="108">
        <v>11.851220000000001</v>
      </c>
      <c r="DK94" s="169"/>
      <c r="DL94" s="31">
        <f t="shared" si="192"/>
        <v>744.19693000000018</v>
      </c>
      <c r="DM94" s="58">
        <v>94.58241000000001</v>
      </c>
      <c r="DN94" s="58">
        <v>58.847610000000003</v>
      </c>
      <c r="DO94" s="58">
        <v>6.7504900000000001</v>
      </c>
      <c r="DP94" s="58">
        <v>53.300890000000003</v>
      </c>
      <c r="DQ94" s="58">
        <v>51.139519999999997</v>
      </c>
      <c r="DR94" s="58">
        <v>61.706069999999997</v>
      </c>
      <c r="DS94" s="58">
        <v>116.25273000000001</v>
      </c>
      <c r="DT94" s="58">
        <v>48.578300000000006</v>
      </c>
      <c r="DU94" s="58">
        <v>63.715700000000005</v>
      </c>
      <c r="DV94" s="58">
        <v>110.56328999999999</v>
      </c>
      <c r="DW94" s="58">
        <v>58.333600000000004</v>
      </c>
      <c r="DX94" s="58">
        <v>20.42632</v>
      </c>
      <c r="DY94" s="195"/>
      <c r="DZ94" s="169"/>
      <c r="EA94" s="31">
        <f t="shared" si="171"/>
        <v>613.44824825000001</v>
      </c>
      <c r="EB94" s="58">
        <v>61.796790000000001</v>
      </c>
      <c r="EC94" s="58">
        <v>72.187669999999997</v>
      </c>
      <c r="ED94" s="58">
        <v>69.906999999999996</v>
      </c>
      <c r="EE94" s="58">
        <v>42.179699999999997</v>
      </c>
      <c r="EF94" s="58">
        <v>31.64</v>
      </c>
      <c r="EG94" s="58">
        <v>32.29</v>
      </c>
      <c r="EH94" s="58">
        <v>55.14</v>
      </c>
      <c r="EI94" s="58">
        <v>32.29</v>
      </c>
      <c r="EJ94" s="58">
        <v>31.64</v>
      </c>
      <c r="EK94" s="58">
        <v>55.14</v>
      </c>
      <c r="EL94" s="58">
        <v>59.928003249999996</v>
      </c>
      <c r="EM94" s="58">
        <v>69.309084999999996</v>
      </c>
      <c r="EN94" s="195"/>
    </row>
    <row r="95" spans="2:144" s="17" customFormat="1" hidden="1" outlineLevel="1" x14ac:dyDescent="0.35">
      <c r="B95" s="113" t="s">
        <v>214</v>
      </c>
      <c r="C95" s="114"/>
      <c r="D95" s="41">
        <v>23512.554</v>
      </c>
      <c r="E95" s="41">
        <v>1963.6849999999999</v>
      </c>
      <c r="F95" s="41">
        <v>3233.2020000000002</v>
      </c>
      <c r="G95" s="41">
        <v>2861.1260000000002</v>
      </c>
      <c r="H95" s="41">
        <v>2855.5729999999999</v>
      </c>
      <c r="I95" s="41">
        <v>153.63899999999998</v>
      </c>
      <c r="J95" s="41">
        <v>820.601</v>
      </c>
      <c r="K95" s="41">
        <v>1820.8239999999998</v>
      </c>
      <c r="L95" s="41">
        <v>1553.607</v>
      </c>
      <c r="M95" s="41">
        <v>2183.9110000000001</v>
      </c>
      <c r="N95" s="41">
        <v>1665.9580000000001</v>
      </c>
      <c r="O95" s="41">
        <v>2111.0129999999999</v>
      </c>
      <c r="P95" s="41">
        <v>2289.415</v>
      </c>
      <c r="R95" s="41">
        <v>49500.878999999994</v>
      </c>
      <c r="S95" s="41">
        <v>4205.4039999999995</v>
      </c>
      <c r="T95" s="41">
        <v>5784.4580000000005</v>
      </c>
      <c r="U95" s="41">
        <v>6198.4570000000003</v>
      </c>
      <c r="V95" s="41">
        <v>6577.7690000000002</v>
      </c>
      <c r="W95" s="41">
        <v>1394.2430000000002</v>
      </c>
      <c r="X95" s="41">
        <v>2694.9459999999999</v>
      </c>
      <c r="Y95" s="41">
        <v>2538.7089999999998</v>
      </c>
      <c r="Z95" s="41">
        <v>3960.4059999999999</v>
      </c>
      <c r="AA95" s="41">
        <v>4684.607</v>
      </c>
      <c r="AB95" s="41">
        <v>3397.8289999999997</v>
      </c>
      <c r="AC95" s="41">
        <v>4119.5029999999997</v>
      </c>
      <c r="AD95" s="41">
        <v>3944.5480000000002</v>
      </c>
      <c r="AF95" s="41">
        <v>40206.816999999995</v>
      </c>
      <c r="AG95" s="41">
        <v>4581.6879999999992</v>
      </c>
      <c r="AH95" s="41">
        <v>4430.8209999999999</v>
      </c>
      <c r="AI95" s="41">
        <v>2708.2449999999999</v>
      </c>
      <c r="AJ95" s="41">
        <v>1726.588</v>
      </c>
      <c r="AK95" s="41">
        <v>1671.6610000000001</v>
      </c>
      <c r="AL95" s="41">
        <v>2076.473</v>
      </c>
      <c r="AM95" s="41">
        <v>3421.9160000000002</v>
      </c>
      <c r="AN95" s="41">
        <v>3931.3670000000002</v>
      </c>
      <c r="AO95" s="41">
        <v>4094.8360000000002</v>
      </c>
      <c r="AP95" s="41">
        <v>3008.991</v>
      </c>
      <c r="AQ95" s="41">
        <v>4399.3280000000004</v>
      </c>
      <c r="AR95" s="41">
        <v>4154.9030000000002</v>
      </c>
      <c r="AT95" s="41">
        <v>44841.936000000002</v>
      </c>
      <c r="AU95" s="41">
        <v>4194.2749999999996</v>
      </c>
      <c r="AV95" s="41">
        <v>1627.559</v>
      </c>
      <c r="AW95" s="41">
        <v>644.31400000000008</v>
      </c>
      <c r="AX95" s="41">
        <v>3436.7519999999995</v>
      </c>
      <c r="AY95" s="41">
        <v>3152.0749999999998</v>
      </c>
      <c r="AZ95" s="41">
        <v>4881.7529999999997</v>
      </c>
      <c r="BA95" s="41">
        <v>6614.384</v>
      </c>
      <c r="BB95" s="41">
        <v>7079.597999999999</v>
      </c>
      <c r="BC95" s="41">
        <v>8100.5219999999999</v>
      </c>
      <c r="BD95" s="41">
        <v>8203.3269999999993</v>
      </c>
      <c r="BE95" s="41">
        <v>8196.8479999999981</v>
      </c>
      <c r="BF95" s="41">
        <v>8125.3230000000003</v>
      </c>
      <c r="BH95" s="41">
        <f t="shared" si="188"/>
        <v>40287.872000000003</v>
      </c>
      <c r="BI95" s="109">
        <f>SUM(BI96:BI103)</f>
        <v>4331.8220000000001</v>
      </c>
      <c r="BJ95" s="109">
        <f t="shared" ref="BJ95:BT95" si="233">SUM(BJ96:BJ103)</f>
        <v>6169.0110000000004</v>
      </c>
      <c r="BK95" s="109">
        <f t="shared" si="233"/>
        <v>2986.7020000000002</v>
      </c>
      <c r="BL95" s="109">
        <f t="shared" si="233"/>
        <v>1900.4189999999999</v>
      </c>
      <c r="BM95" s="109">
        <f t="shared" si="233"/>
        <v>978.04199999999992</v>
      </c>
      <c r="BN95" s="109">
        <f t="shared" si="233"/>
        <v>2333.8040000000001</v>
      </c>
      <c r="BO95" s="109">
        <f t="shared" si="233"/>
        <v>4120.2309999999998</v>
      </c>
      <c r="BP95" s="109">
        <f t="shared" si="233"/>
        <v>3316.9160000000002</v>
      </c>
      <c r="BQ95" s="109">
        <f t="shared" si="233"/>
        <v>2230.3029999999999</v>
      </c>
      <c r="BR95" s="109">
        <f t="shared" si="233"/>
        <v>3481.8440000000001</v>
      </c>
      <c r="BS95" s="109">
        <f t="shared" si="233"/>
        <v>4159.2860000000001</v>
      </c>
      <c r="BT95" s="109">
        <f t="shared" si="233"/>
        <v>4279.4919999999993</v>
      </c>
      <c r="BV95" s="41">
        <f t="shared" si="189"/>
        <v>58201.530149999991</v>
      </c>
      <c r="BW95" s="41">
        <f>SUM(BW96:BW103)</f>
        <v>9367.7864499999996</v>
      </c>
      <c r="BX95" s="41">
        <f t="shared" ref="BX95" si="234">SUM(BX96:BX103)</f>
        <v>5066.0103500000005</v>
      </c>
      <c r="BY95" s="41">
        <f t="shared" ref="BY95" si="235">SUM(BY96:BY103)</f>
        <v>3179.0000499999996</v>
      </c>
      <c r="BZ95" s="41">
        <f t="shared" ref="BZ95" si="236">SUM(BZ96:BZ103)</f>
        <v>715.53533999999991</v>
      </c>
      <c r="CA95" s="41">
        <f t="shared" ref="CA95" si="237">SUM(CA96:CA103)</f>
        <v>1354.90264</v>
      </c>
      <c r="CB95" s="41">
        <f t="shared" ref="CB95" si="238">SUM(CB96:CB103)</f>
        <v>4465.3976199999997</v>
      </c>
      <c r="CC95" s="41">
        <f t="shared" ref="CC95" si="239">SUM(CC96:CC103)</f>
        <v>5729.9973300000001</v>
      </c>
      <c r="CD95" s="41">
        <f t="shared" ref="CD95" si="240">SUM(CD96:CD103)</f>
        <v>9040.4197299999996</v>
      </c>
      <c r="CE95" s="41">
        <f t="shared" ref="CE95" si="241">SUM(CE96:CE103)</f>
        <v>2930.0235900000002</v>
      </c>
      <c r="CF95" s="41">
        <f t="shared" ref="CF95" si="242">SUM(CF96:CF103)</f>
        <v>6741.5710899999995</v>
      </c>
      <c r="CG95" s="41">
        <f t="shared" ref="CG95" si="243">SUM(CG96:CG103)</f>
        <v>3926.7614400000002</v>
      </c>
      <c r="CH95" s="41">
        <f t="shared" ref="CH95" si="244">SUM(CH96:CH103)</f>
        <v>5684.1245200000003</v>
      </c>
      <c r="CJ95" s="41">
        <f t="shared" si="190"/>
        <v>106536.30772000001</v>
      </c>
      <c r="CK95" s="41">
        <f>SUM(CK96:CK103)</f>
        <v>4860.8446599999997</v>
      </c>
      <c r="CL95" s="41">
        <f t="shared" ref="CL95:CV95" si="245">SUM(CL96:CL103)</f>
        <v>5694.6974199999995</v>
      </c>
      <c r="CM95" s="41">
        <f t="shared" si="245"/>
        <v>2998.4426699999999</v>
      </c>
      <c r="CN95" s="41">
        <f t="shared" si="245"/>
        <v>3402.0495500000002</v>
      </c>
      <c r="CO95" s="41">
        <f t="shared" si="245"/>
        <v>4366.3654200000001</v>
      </c>
      <c r="CP95" s="41">
        <f t="shared" si="245"/>
        <v>5052.4176099999986</v>
      </c>
      <c r="CQ95" s="41">
        <f t="shared" si="245"/>
        <v>5151.8962600000004</v>
      </c>
      <c r="CR95" s="41">
        <f t="shared" si="245"/>
        <v>5883.9947100000009</v>
      </c>
      <c r="CS95" s="41">
        <f t="shared" si="245"/>
        <v>6171.5782599999993</v>
      </c>
      <c r="CT95" s="41">
        <f t="shared" si="245"/>
        <v>57043.799830000004</v>
      </c>
      <c r="CU95" s="41">
        <f t="shared" si="245"/>
        <v>3094.0173300000006</v>
      </c>
      <c r="CV95" s="41">
        <f t="shared" si="245"/>
        <v>2816.2039999999997</v>
      </c>
      <c r="CW95" s="166"/>
      <c r="CX95" s="41">
        <f t="shared" si="191"/>
        <v>68878.222569999998</v>
      </c>
      <c r="CY95" s="41">
        <f>SUM(CY96:CY103)</f>
        <v>3891.1979799999999</v>
      </c>
      <c r="CZ95" s="41">
        <f t="shared" ref="CZ95:DJ95" si="246">SUM(CZ96:CZ103)</f>
        <v>6239.4544500000002</v>
      </c>
      <c r="DA95" s="41">
        <f t="shared" si="246"/>
        <v>5488.5515400000013</v>
      </c>
      <c r="DB95" s="41">
        <f t="shared" si="246"/>
        <v>4545.0228799999995</v>
      </c>
      <c r="DC95" s="41">
        <f t="shared" si="246"/>
        <v>5452.0327699999998</v>
      </c>
      <c r="DD95" s="41">
        <f t="shared" si="246"/>
        <v>6264.5325999999995</v>
      </c>
      <c r="DE95" s="41">
        <f t="shared" si="246"/>
        <v>5453.4925000000003</v>
      </c>
      <c r="DF95" s="41">
        <f t="shared" si="246"/>
        <v>5159.3925499999996</v>
      </c>
      <c r="DG95" s="41">
        <f t="shared" si="246"/>
        <v>3195.94922</v>
      </c>
      <c r="DH95" s="41">
        <f t="shared" si="246"/>
        <v>12477.589049999997</v>
      </c>
      <c r="DI95" s="41">
        <f t="shared" si="246"/>
        <v>4505.6010400000005</v>
      </c>
      <c r="DJ95" s="41">
        <f t="shared" si="246"/>
        <v>6205.4059900000002</v>
      </c>
      <c r="DK95" s="166"/>
      <c r="DL95" s="41">
        <f t="shared" si="192"/>
        <v>81706.452399999995</v>
      </c>
      <c r="DM95" s="41">
        <f>SUM(DM96:DM103)</f>
        <v>11913.499809999999</v>
      </c>
      <c r="DN95" s="41">
        <f t="shared" ref="DN95:DX95" si="247">SUM(DN96:DN103)</f>
        <v>7946.9344999999994</v>
      </c>
      <c r="DO95" s="41">
        <f t="shared" si="247"/>
        <v>11127.43931</v>
      </c>
      <c r="DP95" s="41">
        <f t="shared" si="247"/>
        <v>6147.2194200000004</v>
      </c>
      <c r="DQ95" s="41">
        <f t="shared" si="247"/>
        <v>5684.8601800000006</v>
      </c>
      <c r="DR95" s="41">
        <f t="shared" si="247"/>
        <v>6037.2181999999993</v>
      </c>
      <c r="DS95" s="41">
        <f t="shared" si="247"/>
        <v>6063.9156699999994</v>
      </c>
      <c r="DT95" s="41">
        <f t="shared" si="247"/>
        <v>3373.4578300000003</v>
      </c>
      <c r="DU95" s="41">
        <f t="shared" si="247"/>
        <v>4422.1686300000001</v>
      </c>
      <c r="DV95" s="41">
        <f t="shared" si="247"/>
        <v>5688.4203299999999</v>
      </c>
      <c r="DW95" s="41">
        <f t="shared" si="247"/>
        <v>7090.83547</v>
      </c>
      <c r="DX95" s="41">
        <f t="shared" si="247"/>
        <v>6210.4830499999998</v>
      </c>
      <c r="DY95" s="195"/>
      <c r="DZ95" s="166"/>
      <c r="EA95" s="41">
        <f t="shared" si="171"/>
        <v>102155.35122946803</v>
      </c>
      <c r="EB95" s="41">
        <f>SUM(EB96:EB103)</f>
        <v>12199.6196</v>
      </c>
      <c r="EC95" s="41">
        <f t="shared" ref="EC95:EM95" si="248">SUM(EC96:EC103)</f>
        <v>8185.3310359079987</v>
      </c>
      <c r="ED95" s="41">
        <f t="shared" si="248"/>
        <v>10710.143417176003</v>
      </c>
      <c r="EE95" s="41">
        <f t="shared" si="248"/>
        <v>11180.542727528</v>
      </c>
      <c r="EF95" s="41">
        <f t="shared" si="248"/>
        <v>7680.9548960960001</v>
      </c>
      <c r="EG95" s="41">
        <f t="shared" si="248"/>
        <v>7528.9740622559984</v>
      </c>
      <c r="EH95" s="41">
        <f t="shared" si="248"/>
        <v>13009.127630932002</v>
      </c>
      <c r="EI95" s="41">
        <f t="shared" si="248"/>
        <v>7489.4126992640013</v>
      </c>
      <c r="EJ95" s="41">
        <f t="shared" si="248"/>
        <v>7485.9355118839985</v>
      </c>
      <c r="EK95" s="41">
        <f t="shared" si="248"/>
        <v>4571.3613946679989</v>
      </c>
      <c r="EL95" s="41">
        <f t="shared" si="248"/>
        <v>4530.9438805559994</v>
      </c>
      <c r="EM95" s="41">
        <f t="shared" si="248"/>
        <v>7583.0043732000004</v>
      </c>
      <c r="EN95" s="195" t="s">
        <v>503</v>
      </c>
    </row>
    <row r="96" spans="2:144" hidden="1" outlineLevel="2" x14ac:dyDescent="0.35">
      <c r="B96" s="38" t="s">
        <v>215</v>
      </c>
      <c r="C96" s="30"/>
      <c r="D96" s="33">
        <v>19231.487000000001</v>
      </c>
      <c r="E96" s="31">
        <v>1876.8340000000001</v>
      </c>
      <c r="F96" s="31">
        <v>2008.654</v>
      </c>
      <c r="G96" s="31">
        <v>1830.5519999999999</v>
      </c>
      <c r="H96" s="31">
        <v>1918.7660000000001</v>
      </c>
      <c r="I96" s="31">
        <v>28.137</v>
      </c>
      <c r="J96" s="31">
        <v>694.36099999999999</v>
      </c>
      <c r="K96" s="31">
        <v>1693.1289999999999</v>
      </c>
      <c r="L96" s="31">
        <v>1425.865</v>
      </c>
      <c r="M96" s="31">
        <v>2055.35</v>
      </c>
      <c r="N96" s="31">
        <v>1539.6559999999999</v>
      </c>
      <c r="O96" s="31">
        <v>1966.433</v>
      </c>
      <c r="P96" s="31">
        <v>2193.75</v>
      </c>
      <c r="R96" s="33">
        <v>22792.131000000001</v>
      </c>
      <c r="S96" s="31">
        <v>2375.982</v>
      </c>
      <c r="T96" s="31">
        <v>1793.3610000000001</v>
      </c>
      <c r="U96" s="31">
        <v>1950.347</v>
      </c>
      <c r="V96" s="31">
        <v>1997.6089999999999</v>
      </c>
      <c r="W96" s="31">
        <v>31.33</v>
      </c>
      <c r="X96" s="31">
        <v>1521.038</v>
      </c>
      <c r="Y96" s="31">
        <v>736.53099999999995</v>
      </c>
      <c r="Z96" s="31">
        <v>2456.5129999999999</v>
      </c>
      <c r="AA96" s="31">
        <v>2920.2829999999999</v>
      </c>
      <c r="AB96" s="31">
        <v>2035.184</v>
      </c>
      <c r="AC96" s="31">
        <v>2516.4839999999999</v>
      </c>
      <c r="AD96" s="31">
        <v>2457.4690000000001</v>
      </c>
      <c r="AF96" s="33">
        <v>18326.173999999999</v>
      </c>
      <c r="AG96" s="31">
        <v>2577.4299999999998</v>
      </c>
      <c r="AH96" s="31">
        <v>2107.2979999999998</v>
      </c>
      <c r="AI96" s="31">
        <v>33.988999999999997</v>
      </c>
      <c r="AJ96" s="31">
        <v>34.244999999999997</v>
      </c>
      <c r="AK96" s="31">
        <v>34.438000000000002</v>
      </c>
      <c r="AL96" s="31">
        <v>469.27199999999999</v>
      </c>
      <c r="AM96" s="31">
        <v>1887.5640000000001</v>
      </c>
      <c r="AN96" s="31">
        <v>2227.8380000000002</v>
      </c>
      <c r="AO96" s="31">
        <v>2388.7280000000001</v>
      </c>
      <c r="AP96" s="31">
        <v>1707.52</v>
      </c>
      <c r="AQ96" s="31">
        <v>2406.2440000000001</v>
      </c>
      <c r="AR96" s="31">
        <v>2451.6080000000002</v>
      </c>
      <c r="AT96" s="33">
        <v>21092.161</v>
      </c>
      <c r="AU96" s="31">
        <v>2280.2240000000002</v>
      </c>
      <c r="AV96" s="31">
        <v>50.024000000000001</v>
      </c>
      <c r="AW96" s="31">
        <v>123.86199999999999</v>
      </c>
      <c r="AX96" s="31">
        <v>1970.002</v>
      </c>
      <c r="AY96" s="31">
        <v>1447.616</v>
      </c>
      <c r="AZ96" s="31">
        <v>2404.6990000000001</v>
      </c>
      <c r="BA96" s="31">
        <v>2915.9839999999999</v>
      </c>
      <c r="BB96" s="31">
        <v>3488.8539999999998</v>
      </c>
      <c r="BC96" s="31">
        <v>4609.6869999999999</v>
      </c>
      <c r="BD96" s="31">
        <v>4611.1909999999998</v>
      </c>
      <c r="BE96" s="31">
        <v>4606.8469999999998</v>
      </c>
      <c r="BF96" s="31">
        <v>4587.1660000000002</v>
      </c>
      <c r="BH96" s="33">
        <f t="shared" si="188"/>
        <v>15665.249</v>
      </c>
      <c r="BI96" s="108">
        <v>2527.94</v>
      </c>
      <c r="BJ96" s="108">
        <v>1601.8230000000001</v>
      </c>
      <c r="BK96" s="108">
        <v>1553.9069999999999</v>
      </c>
      <c r="BL96" s="108" t="s">
        <v>289</v>
      </c>
      <c r="BM96" s="108" t="s">
        <v>289</v>
      </c>
      <c r="BN96" s="108">
        <v>866.56899999999996</v>
      </c>
      <c r="BO96" s="108">
        <v>1743.502</v>
      </c>
      <c r="BP96" s="108" t="s">
        <v>289</v>
      </c>
      <c r="BQ96" s="108">
        <v>831.93899999999996</v>
      </c>
      <c r="BR96" s="108">
        <v>1605.144</v>
      </c>
      <c r="BS96" s="108">
        <v>2516.58</v>
      </c>
      <c r="BT96" s="108">
        <v>2417.8449999999998</v>
      </c>
      <c r="BV96" s="33">
        <f t="shared" si="189"/>
        <v>25125.178190000002</v>
      </c>
      <c r="BW96" s="108">
        <v>3111.2551899999999</v>
      </c>
      <c r="BX96" s="108">
        <v>1157.4493699999998</v>
      </c>
      <c r="BY96" s="108">
        <v>1844.3410499999998</v>
      </c>
      <c r="BZ96" s="108">
        <v>0</v>
      </c>
      <c r="CA96" s="108">
        <v>0</v>
      </c>
      <c r="CB96" s="108">
        <v>2107.7660699999997</v>
      </c>
      <c r="CC96" s="108">
        <v>2826.1843199999998</v>
      </c>
      <c r="CD96" s="108">
        <v>4787.3206700000001</v>
      </c>
      <c r="CE96" s="108">
        <v>1775.8359300000002</v>
      </c>
      <c r="CF96" s="108">
        <v>2752.3739799999998</v>
      </c>
      <c r="CG96" s="108">
        <v>1895.37574</v>
      </c>
      <c r="CH96" s="108">
        <v>2867.2758699999999</v>
      </c>
      <c r="CI96" s="165"/>
      <c r="CJ96" s="110">
        <f t="shared" si="190"/>
        <v>22312.870459999998</v>
      </c>
      <c r="CK96" s="108">
        <v>3067.3137099999999</v>
      </c>
      <c r="CL96" s="108">
        <v>1507.2885700000002</v>
      </c>
      <c r="CM96" s="108">
        <v>1859.5752399999999</v>
      </c>
      <c r="CN96" s="108">
        <v>2157.1485600000001</v>
      </c>
      <c r="CO96" s="108">
        <v>2368.0638900000004</v>
      </c>
      <c r="CP96" s="108">
        <v>2004.0153899999996</v>
      </c>
      <c r="CQ96" s="108">
        <v>2035.8329300000003</v>
      </c>
      <c r="CR96" s="108">
        <v>2626.20469</v>
      </c>
      <c r="CS96" s="108">
        <v>2581.4539</v>
      </c>
      <c r="CT96" s="108">
        <v>2105.9735799999999</v>
      </c>
      <c r="CU96" s="108">
        <v>0</v>
      </c>
      <c r="CV96" s="108">
        <v>0</v>
      </c>
      <c r="CX96" s="110">
        <f t="shared" si="191"/>
        <v>16731.414339999999</v>
      </c>
      <c r="CY96" s="108">
        <v>0</v>
      </c>
      <c r="CZ96" s="108">
        <v>550.89481000000001</v>
      </c>
      <c r="DA96" s="108">
        <v>2164.6307700000002</v>
      </c>
      <c r="DB96" s="108">
        <v>1727.84791</v>
      </c>
      <c r="DC96" s="108">
        <v>2378.9622100000001</v>
      </c>
      <c r="DD96" s="108">
        <v>2934.06358</v>
      </c>
      <c r="DE96" s="108">
        <v>2390.7772</v>
      </c>
      <c r="DF96" s="108">
        <v>2199.46306</v>
      </c>
      <c r="DG96" s="108">
        <v>0</v>
      </c>
      <c r="DH96" s="108">
        <v>0</v>
      </c>
      <c r="DI96" s="108">
        <v>519.88131999999996</v>
      </c>
      <c r="DJ96" s="108">
        <v>1864.89348</v>
      </c>
      <c r="DL96" s="33">
        <f t="shared" si="192"/>
        <v>30855.1397</v>
      </c>
      <c r="DM96" s="58">
        <v>4143.7078000000001</v>
      </c>
      <c r="DN96" s="58">
        <v>1392.6823899999999</v>
      </c>
      <c r="DO96" s="58">
        <v>6044.1666999999998</v>
      </c>
      <c r="DP96" s="58">
        <v>2726.0111000000002</v>
      </c>
      <c r="DQ96" s="58">
        <v>2359.7771899999998</v>
      </c>
      <c r="DR96" s="58">
        <v>2655.8017</v>
      </c>
      <c r="DS96" s="58">
        <v>2591.2282</v>
      </c>
      <c r="DT96" s="58">
        <v>0</v>
      </c>
      <c r="DU96" s="58">
        <v>778.12765000000002</v>
      </c>
      <c r="DV96" s="58">
        <v>2353.85716</v>
      </c>
      <c r="DW96" s="58">
        <v>3133.2291099999998</v>
      </c>
      <c r="DX96" s="58">
        <v>2676.5506999999998</v>
      </c>
      <c r="DY96" s="195" t="s">
        <v>430</v>
      </c>
      <c r="EA96" s="33">
        <f t="shared" si="171"/>
        <v>37148.872335017993</v>
      </c>
      <c r="EB96" s="58">
        <v>5708.7288799999997</v>
      </c>
      <c r="EC96" s="58">
        <v>784.64220135799997</v>
      </c>
      <c r="ED96" s="58">
        <v>2482.4574670759998</v>
      </c>
      <c r="EE96" s="58">
        <v>5869.9014834279997</v>
      </c>
      <c r="EF96" s="58">
        <v>3209.1396814960003</v>
      </c>
      <c r="EG96" s="58">
        <v>3092.8645166559995</v>
      </c>
      <c r="EH96" s="58">
        <v>6658.4823401820004</v>
      </c>
      <c r="EI96" s="58">
        <v>3057.3999178640006</v>
      </c>
      <c r="EJ96" s="58">
        <v>3051.563582234</v>
      </c>
      <c r="EK96" s="58">
        <v>100.40492281799973</v>
      </c>
      <c r="EL96" s="58">
        <v>62.320018705999942</v>
      </c>
      <c r="EM96" s="58">
        <v>3070.9673232</v>
      </c>
      <c r="EN96" s="195" t="s">
        <v>434</v>
      </c>
    </row>
    <row r="97" spans="2:144" hidden="1" outlineLevel="2" x14ac:dyDescent="0.35">
      <c r="B97" s="39" t="s">
        <v>216</v>
      </c>
      <c r="C97" s="30"/>
      <c r="D97" s="33">
        <v>141.82399999999998</v>
      </c>
      <c r="E97" s="31">
        <v>9.1609999999999996</v>
      </c>
      <c r="F97" s="31">
        <v>9.1609999999999996</v>
      </c>
      <c r="G97" s="31">
        <v>9.1609999999999996</v>
      </c>
      <c r="H97" s="31">
        <v>46.061</v>
      </c>
      <c r="I97" s="31">
        <v>6.87</v>
      </c>
      <c r="J97" s="31">
        <v>6.87</v>
      </c>
      <c r="K97" s="31">
        <v>6.82</v>
      </c>
      <c r="L97" s="31">
        <v>6.7190000000000003</v>
      </c>
      <c r="M97" s="31">
        <v>6.7190000000000003</v>
      </c>
      <c r="N97" s="31">
        <v>3.3759999999999999</v>
      </c>
      <c r="O97" s="31">
        <v>21.099</v>
      </c>
      <c r="P97" s="31">
        <v>9.8070000000000004</v>
      </c>
      <c r="R97" s="33">
        <v>51.656999999999989</v>
      </c>
      <c r="S97" s="31">
        <v>6.8330000000000002</v>
      </c>
      <c r="T97" s="31">
        <v>3.2330000000000001</v>
      </c>
      <c r="U97" s="31">
        <v>11.92</v>
      </c>
      <c r="V97" s="31">
        <v>3.2770000000000001</v>
      </c>
      <c r="W97" s="31">
        <v>3.2330000000000001</v>
      </c>
      <c r="X97" s="31">
        <v>3.2330000000000001</v>
      </c>
      <c r="Y97" s="31">
        <v>3.2330000000000001</v>
      </c>
      <c r="Z97" s="31">
        <v>3.2330000000000001</v>
      </c>
      <c r="AA97" s="31">
        <v>3.2330000000000001</v>
      </c>
      <c r="AB97" s="31">
        <v>3.2330000000000001</v>
      </c>
      <c r="AC97" s="31">
        <v>3.4980000000000002</v>
      </c>
      <c r="AD97" s="31">
        <v>3.4980000000000002</v>
      </c>
      <c r="AF97" s="33">
        <v>38.811000000000007</v>
      </c>
      <c r="AG97" s="31">
        <v>3.4980000000000002</v>
      </c>
      <c r="AH97" s="31">
        <v>3.4980000000000002</v>
      </c>
      <c r="AI97" s="31">
        <v>3.5409999999999999</v>
      </c>
      <c r="AJ97" s="31">
        <v>3.4980000000000002</v>
      </c>
      <c r="AK97" s="31">
        <v>3.4980000000000002</v>
      </c>
      <c r="AL97" s="31">
        <v>3.4980000000000002</v>
      </c>
      <c r="AM97" s="31">
        <v>3.4980000000000002</v>
      </c>
      <c r="AN97" s="31">
        <v>3.4980000000000002</v>
      </c>
      <c r="AO97" s="31">
        <v>3.4980000000000002</v>
      </c>
      <c r="AP97" s="31">
        <v>0</v>
      </c>
      <c r="AQ97" s="31">
        <v>7.2859999999999996</v>
      </c>
      <c r="AR97" s="31">
        <v>0</v>
      </c>
      <c r="AT97" s="33">
        <v>27.643999999999998</v>
      </c>
      <c r="AU97" s="31">
        <v>0</v>
      </c>
      <c r="AV97" s="31">
        <v>11.364000000000001</v>
      </c>
      <c r="AW97" s="31">
        <v>2.1970000000000001</v>
      </c>
      <c r="AX97" s="31">
        <v>2.1970000000000001</v>
      </c>
      <c r="AY97" s="31">
        <v>0</v>
      </c>
      <c r="AZ97" s="31">
        <v>3.9409999999999998</v>
      </c>
      <c r="BA97" s="31">
        <v>6.0590000000000002</v>
      </c>
      <c r="BB97" s="31">
        <v>5</v>
      </c>
      <c r="BC97" s="31">
        <v>5</v>
      </c>
      <c r="BD97" s="31">
        <v>5</v>
      </c>
      <c r="BE97" s="31">
        <v>5</v>
      </c>
      <c r="BF97" s="31">
        <v>5</v>
      </c>
      <c r="BH97" s="33">
        <f t="shared" si="188"/>
        <v>30.308</v>
      </c>
      <c r="BI97" s="108">
        <v>5.93</v>
      </c>
      <c r="BJ97" s="108">
        <v>1.9770000000000001</v>
      </c>
      <c r="BK97" s="108">
        <v>1.9770000000000001</v>
      </c>
      <c r="BL97" s="108" t="s">
        <v>289</v>
      </c>
      <c r="BM97" s="108">
        <v>2.0019999999999998</v>
      </c>
      <c r="BN97" s="108">
        <v>1.9770000000000001</v>
      </c>
      <c r="BO97" s="108">
        <v>10.513999999999999</v>
      </c>
      <c r="BP97" s="108">
        <v>1.9770000000000001</v>
      </c>
      <c r="BQ97" s="108">
        <v>1.9770000000000001</v>
      </c>
      <c r="BR97" s="108">
        <v>1.9770000000000001</v>
      </c>
      <c r="BS97" s="108" t="s">
        <v>289</v>
      </c>
      <c r="BT97" s="108" t="s">
        <v>289</v>
      </c>
      <c r="BV97" s="33">
        <f t="shared" si="189"/>
        <v>39.218640000000001</v>
      </c>
      <c r="BW97" s="108">
        <v>0</v>
      </c>
      <c r="BX97" s="108">
        <v>8.5371399999999991</v>
      </c>
      <c r="BY97" s="108">
        <v>0</v>
      </c>
      <c r="BZ97" s="108">
        <v>8.5371399999999991</v>
      </c>
      <c r="CA97" s="108">
        <v>5.0700799999999999</v>
      </c>
      <c r="CB97" s="108">
        <v>8.5371399999999991</v>
      </c>
      <c r="CC97" s="108">
        <v>8.5371399999999991</v>
      </c>
      <c r="CD97" s="108">
        <v>0</v>
      </c>
      <c r="CE97" s="108">
        <v>0</v>
      </c>
      <c r="CF97" s="108">
        <v>0</v>
      </c>
      <c r="CG97" s="108">
        <v>0</v>
      </c>
      <c r="CH97" s="108">
        <v>0</v>
      </c>
      <c r="CI97" s="165"/>
      <c r="CJ97" s="110">
        <f t="shared" si="190"/>
        <v>64462.887110000003</v>
      </c>
      <c r="CK97" s="108">
        <v>0</v>
      </c>
      <c r="CL97" s="108">
        <v>0</v>
      </c>
      <c r="CM97" s="108">
        <v>0</v>
      </c>
      <c r="CN97" s="108">
        <v>0</v>
      </c>
      <c r="CO97" s="108">
        <v>658.23393999999996</v>
      </c>
      <c r="CP97" s="108">
        <v>1859.0585899999999</v>
      </c>
      <c r="CQ97" s="108">
        <v>1785.8165100000001</v>
      </c>
      <c r="CR97" s="108">
        <v>1750.49539</v>
      </c>
      <c r="CS97" s="108">
        <v>1815.02405</v>
      </c>
      <c r="CT97" s="108">
        <v>53122.614430000001</v>
      </c>
      <c r="CU97" s="108">
        <v>1832.8016100000002</v>
      </c>
      <c r="CV97" s="108">
        <v>1638.8425899999997</v>
      </c>
      <c r="CX97" s="110">
        <f t="shared" si="191"/>
        <v>29735.257499999996</v>
      </c>
      <c r="CY97" s="108">
        <v>1598.8307200000002</v>
      </c>
      <c r="CZ97" s="108">
        <v>1473.6814999999999</v>
      </c>
      <c r="DA97" s="108">
        <v>1926.4913100000001</v>
      </c>
      <c r="DB97" s="108">
        <v>1657.98759</v>
      </c>
      <c r="DC97" s="108">
        <v>1698.27008</v>
      </c>
      <c r="DD97" s="108">
        <v>1661.9312399999999</v>
      </c>
      <c r="DE97" s="108">
        <v>1667.3148900000001</v>
      </c>
      <c r="DF97" s="108">
        <v>1653.2960399999999</v>
      </c>
      <c r="DG97" s="108">
        <v>1752.1167399999997</v>
      </c>
      <c r="DH97" s="108">
        <v>10967.238259999998</v>
      </c>
      <c r="DI97" s="108">
        <v>1813.99224</v>
      </c>
      <c r="DJ97" s="108">
        <v>1864.10689</v>
      </c>
      <c r="DL97" s="33">
        <f t="shared" si="192"/>
        <v>23586.605300000003</v>
      </c>
      <c r="DM97" s="58">
        <v>2956.0236299999997</v>
      </c>
      <c r="DN97" s="58">
        <v>1714.2633900000001</v>
      </c>
      <c r="DO97" s="58">
        <v>1829.2057500000001</v>
      </c>
      <c r="DP97" s="58">
        <v>1776.3841400000001</v>
      </c>
      <c r="DQ97" s="58">
        <v>1874.2035700000001</v>
      </c>
      <c r="DR97" s="58">
        <v>1782.6157800000001</v>
      </c>
      <c r="DS97" s="58">
        <v>1954.1259399999999</v>
      </c>
      <c r="DT97" s="58">
        <v>1904.3076400000002</v>
      </c>
      <c r="DU97" s="58">
        <v>2016.59593</v>
      </c>
      <c r="DV97" s="58">
        <v>1843.2611400000001</v>
      </c>
      <c r="DW97" s="58">
        <v>2059.6321200000002</v>
      </c>
      <c r="DX97" s="58">
        <v>1875.9862700000001</v>
      </c>
      <c r="DY97" s="195" t="s">
        <v>431</v>
      </c>
      <c r="EA97" s="33">
        <f t="shared" si="171"/>
        <v>25835.605629999998</v>
      </c>
      <c r="EB97" s="58">
        <v>3165.6300299999998</v>
      </c>
      <c r="EC97" s="58">
        <v>2003.56774</v>
      </c>
      <c r="ED97" s="58">
        <v>2173.0697800000003</v>
      </c>
      <c r="EE97" s="58">
        <v>2022.7957099999999</v>
      </c>
      <c r="EF97" s="58">
        <v>2012.95964</v>
      </c>
      <c r="EG97" s="58">
        <v>2029.9265700000001</v>
      </c>
      <c r="EH97" s="58">
        <v>2036.6399199999998</v>
      </c>
      <c r="EI97" s="58">
        <v>2050.1041600000003</v>
      </c>
      <c r="EJ97" s="58">
        <v>2046.0725299999997</v>
      </c>
      <c r="EK97" s="58">
        <v>2089.2845699999998</v>
      </c>
      <c r="EL97" s="58">
        <v>2088.3999599999997</v>
      </c>
      <c r="EM97" s="58">
        <v>2117.1550200000001</v>
      </c>
      <c r="EN97" s="195"/>
    </row>
    <row r="98" spans="2:144" hidden="1" outlineLevel="2" x14ac:dyDescent="0.35">
      <c r="B98" s="39" t="s">
        <v>217</v>
      </c>
      <c r="C98" s="30"/>
      <c r="D98" s="33">
        <v>0</v>
      </c>
      <c r="E98" s="31">
        <v>0</v>
      </c>
      <c r="F98" s="31">
        <v>0</v>
      </c>
      <c r="G98" s="31">
        <v>0</v>
      </c>
      <c r="H98" s="31">
        <v>0</v>
      </c>
      <c r="I98" s="31">
        <v>0</v>
      </c>
      <c r="J98" s="31">
        <v>0</v>
      </c>
      <c r="K98" s="31">
        <v>0</v>
      </c>
      <c r="L98" s="31">
        <v>0</v>
      </c>
      <c r="M98" s="31">
        <v>0</v>
      </c>
      <c r="N98" s="31">
        <v>0</v>
      </c>
      <c r="O98" s="31">
        <v>0</v>
      </c>
      <c r="P98" s="31">
        <v>0</v>
      </c>
      <c r="R98" s="33">
        <v>0</v>
      </c>
      <c r="S98" s="31">
        <v>0</v>
      </c>
      <c r="T98" s="31">
        <v>0</v>
      </c>
      <c r="U98" s="31">
        <v>0</v>
      </c>
      <c r="V98" s="31">
        <v>0</v>
      </c>
      <c r="W98" s="31">
        <v>0</v>
      </c>
      <c r="X98" s="31">
        <v>0</v>
      </c>
      <c r="Y98" s="31">
        <v>0</v>
      </c>
      <c r="Z98" s="31">
        <v>0</v>
      </c>
      <c r="AA98" s="31">
        <v>0</v>
      </c>
      <c r="AB98" s="31">
        <v>0</v>
      </c>
      <c r="AC98" s="31">
        <v>0</v>
      </c>
      <c r="AD98" s="31">
        <v>0</v>
      </c>
      <c r="AF98" s="33">
        <v>0</v>
      </c>
      <c r="AG98" s="31">
        <v>0</v>
      </c>
      <c r="AH98" s="31">
        <v>0</v>
      </c>
      <c r="AI98" s="31">
        <v>0</v>
      </c>
      <c r="AJ98" s="31">
        <v>0</v>
      </c>
      <c r="AK98" s="31">
        <v>0</v>
      </c>
      <c r="AL98" s="31">
        <v>0</v>
      </c>
      <c r="AM98" s="31">
        <v>0</v>
      </c>
      <c r="AN98" s="31">
        <v>0</v>
      </c>
      <c r="AO98" s="31">
        <v>0</v>
      </c>
      <c r="AP98" s="31">
        <v>0</v>
      </c>
      <c r="AQ98" s="31">
        <v>0</v>
      </c>
      <c r="AR98" s="31">
        <v>0</v>
      </c>
      <c r="AT98" s="33"/>
      <c r="AU98" s="31">
        <v>0</v>
      </c>
      <c r="AV98" s="31">
        <v>0</v>
      </c>
      <c r="AW98" s="31">
        <v>0</v>
      </c>
      <c r="AX98" s="31">
        <v>0</v>
      </c>
      <c r="AY98" s="31">
        <v>0</v>
      </c>
      <c r="AZ98" s="31">
        <v>0</v>
      </c>
      <c r="BA98" s="31">
        <v>0</v>
      </c>
      <c r="BB98" s="31">
        <v>0</v>
      </c>
      <c r="BC98" s="31">
        <v>0</v>
      </c>
      <c r="BD98" s="31">
        <v>0</v>
      </c>
      <c r="BE98" s="31">
        <v>0</v>
      </c>
      <c r="BF98" s="31">
        <v>0</v>
      </c>
      <c r="BH98" s="33">
        <f t="shared" si="188"/>
        <v>0</v>
      </c>
      <c r="BI98" s="108" t="s">
        <v>289</v>
      </c>
      <c r="BJ98" s="108" t="s">
        <v>289</v>
      </c>
      <c r="BK98" s="108" t="s">
        <v>289</v>
      </c>
      <c r="BL98" s="108" t="s">
        <v>289</v>
      </c>
      <c r="BM98" s="108" t="s">
        <v>289</v>
      </c>
      <c r="BN98" s="108" t="s">
        <v>289</v>
      </c>
      <c r="BO98" s="108" t="s">
        <v>289</v>
      </c>
      <c r="BP98" s="108" t="s">
        <v>289</v>
      </c>
      <c r="BQ98" s="108" t="s">
        <v>289</v>
      </c>
      <c r="BR98" s="108" t="s">
        <v>289</v>
      </c>
      <c r="BS98" s="108" t="s">
        <v>289</v>
      </c>
      <c r="BT98" s="108" t="s">
        <v>289</v>
      </c>
      <c r="BV98" s="33">
        <f t="shared" si="189"/>
        <v>0</v>
      </c>
      <c r="BW98" s="108">
        <v>0</v>
      </c>
      <c r="BX98" s="108">
        <v>0</v>
      </c>
      <c r="BY98" s="108">
        <v>0</v>
      </c>
      <c r="BZ98" s="108">
        <v>0</v>
      </c>
      <c r="CA98" s="108">
        <v>0</v>
      </c>
      <c r="CB98" s="108">
        <v>0</v>
      </c>
      <c r="CC98" s="108">
        <v>0</v>
      </c>
      <c r="CD98" s="108">
        <v>0</v>
      </c>
      <c r="CE98" s="108">
        <v>0</v>
      </c>
      <c r="CF98" s="108">
        <v>0</v>
      </c>
      <c r="CG98" s="108">
        <v>0</v>
      </c>
      <c r="CH98" s="108">
        <v>0</v>
      </c>
      <c r="CI98" s="165"/>
      <c r="CJ98" s="110">
        <f t="shared" si="190"/>
        <v>0</v>
      </c>
      <c r="CK98" s="108">
        <v>0</v>
      </c>
      <c r="CL98" s="108">
        <v>0</v>
      </c>
      <c r="CM98" s="108">
        <v>0</v>
      </c>
      <c r="CN98" s="108">
        <v>0</v>
      </c>
      <c r="CO98" s="108">
        <v>0</v>
      </c>
      <c r="CP98" s="108">
        <v>0</v>
      </c>
      <c r="CQ98" s="108">
        <v>0</v>
      </c>
      <c r="CR98" s="108">
        <v>0</v>
      </c>
      <c r="CS98" s="108">
        <v>0</v>
      </c>
      <c r="CT98" s="108">
        <v>0</v>
      </c>
      <c r="CU98" s="108">
        <v>0</v>
      </c>
      <c r="CV98" s="108">
        <v>0</v>
      </c>
      <c r="CX98" s="110">
        <f t="shared" si="191"/>
        <v>0</v>
      </c>
      <c r="CY98" s="108"/>
      <c r="CZ98" s="108"/>
      <c r="DA98" s="108"/>
      <c r="DB98" s="108"/>
      <c r="DC98" s="108"/>
      <c r="DD98" s="108"/>
      <c r="DE98" s="108"/>
      <c r="DF98" s="108">
        <v>0</v>
      </c>
      <c r="DG98" s="108">
        <v>0</v>
      </c>
      <c r="DH98" s="108"/>
      <c r="DI98" s="108"/>
      <c r="DJ98" s="108"/>
      <c r="DL98" s="33">
        <f t="shared" si="192"/>
        <v>0</v>
      </c>
      <c r="DM98" s="58"/>
      <c r="DN98" s="58"/>
      <c r="DO98" s="58"/>
      <c r="DP98" s="58"/>
      <c r="DQ98" s="58"/>
      <c r="DR98" s="58"/>
      <c r="DS98" s="58"/>
      <c r="DT98" s="58"/>
      <c r="DU98" s="58"/>
      <c r="DV98" s="58"/>
      <c r="DW98" s="58"/>
      <c r="DX98" s="58"/>
      <c r="DY98" s="195"/>
      <c r="EA98" s="33">
        <f t="shared" si="171"/>
        <v>0</v>
      </c>
      <c r="EB98" s="58"/>
      <c r="EC98" s="58"/>
      <c r="ED98" s="58"/>
      <c r="EE98" s="58"/>
      <c r="EF98" s="58"/>
      <c r="EG98" s="58"/>
      <c r="EH98" s="58"/>
      <c r="EI98" s="58"/>
      <c r="EJ98" s="58"/>
      <c r="EK98" s="58"/>
      <c r="EL98" s="58"/>
      <c r="EM98" s="58"/>
      <c r="EN98" s="195"/>
    </row>
    <row r="99" spans="2:144" hidden="1" outlineLevel="2" x14ac:dyDescent="0.35">
      <c r="B99" s="39" t="s">
        <v>218</v>
      </c>
      <c r="C99" s="30"/>
      <c r="D99" s="33">
        <v>2802.6250000000005</v>
      </c>
      <c r="E99" s="31">
        <v>3.1869999999999998</v>
      </c>
      <c r="F99" s="31">
        <v>1100.6690000000001</v>
      </c>
      <c r="G99" s="31">
        <v>906.18100000000004</v>
      </c>
      <c r="H99" s="31">
        <v>765.37</v>
      </c>
      <c r="I99" s="31">
        <v>3.294</v>
      </c>
      <c r="J99" s="31">
        <v>3.3220000000000001</v>
      </c>
      <c r="K99" s="31">
        <v>3.3530000000000002</v>
      </c>
      <c r="L99" s="31">
        <v>3.387</v>
      </c>
      <c r="M99" s="31">
        <v>3.4180000000000001</v>
      </c>
      <c r="N99" s="31">
        <v>3.45</v>
      </c>
      <c r="O99" s="31">
        <v>3.4820000000000002</v>
      </c>
      <c r="P99" s="31">
        <v>3.512</v>
      </c>
      <c r="R99" s="33">
        <v>8918.2450000000008</v>
      </c>
      <c r="S99" s="31">
        <v>241.50399999999999</v>
      </c>
      <c r="T99" s="31">
        <v>2696.7109999999998</v>
      </c>
      <c r="U99" s="31">
        <v>2898.1790000000001</v>
      </c>
      <c r="V99" s="31">
        <v>3051.605</v>
      </c>
      <c r="W99" s="31">
        <v>3.6680000000000001</v>
      </c>
      <c r="X99" s="31">
        <v>3.6989999999999998</v>
      </c>
      <c r="Y99" s="31">
        <v>3.7330000000000001</v>
      </c>
      <c r="Z99" s="31">
        <v>3.7639999999999998</v>
      </c>
      <c r="AA99" s="31">
        <v>3.7989999999999999</v>
      </c>
      <c r="AB99" s="31">
        <v>3.831</v>
      </c>
      <c r="AC99" s="31">
        <v>3.8610000000000002</v>
      </c>
      <c r="AD99" s="31">
        <v>3.891</v>
      </c>
      <c r="AF99" s="33">
        <v>1737.655</v>
      </c>
      <c r="AG99" s="31">
        <v>3.923</v>
      </c>
      <c r="AH99" s="31">
        <v>575.73299999999995</v>
      </c>
      <c r="AI99" s="31">
        <v>1072.5360000000001</v>
      </c>
      <c r="AJ99" s="31">
        <v>4.0090000000000003</v>
      </c>
      <c r="AK99" s="31">
        <v>4.032</v>
      </c>
      <c r="AL99" s="31">
        <v>4.0579999999999998</v>
      </c>
      <c r="AM99" s="31">
        <v>4.0810000000000004</v>
      </c>
      <c r="AN99" s="31">
        <v>4.1040000000000001</v>
      </c>
      <c r="AO99" s="31">
        <v>49.692</v>
      </c>
      <c r="AP99" s="31">
        <v>5.141</v>
      </c>
      <c r="AQ99" s="31">
        <v>5.1630000000000003</v>
      </c>
      <c r="AR99" s="31">
        <v>5.1829999999999998</v>
      </c>
      <c r="AT99" s="33">
        <v>7983.2969999999996</v>
      </c>
      <c r="AU99" s="31">
        <v>5.202</v>
      </c>
      <c r="AV99" s="31">
        <v>1250.1590000000001</v>
      </c>
      <c r="AW99" s="31">
        <v>162.69499999999999</v>
      </c>
      <c r="AX99" s="31">
        <v>23.777000000000001</v>
      </c>
      <c r="AY99" s="31">
        <v>709.779</v>
      </c>
      <c r="AZ99" s="31">
        <v>905.875</v>
      </c>
      <c r="BA99" s="31">
        <v>1120.0039999999999</v>
      </c>
      <c r="BB99" s="31">
        <v>1020.014</v>
      </c>
      <c r="BC99" s="31">
        <v>920.024</v>
      </c>
      <c r="BD99" s="31">
        <v>1020.034</v>
      </c>
      <c r="BE99" s="31">
        <v>1020.044</v>
      </c>
      <c r="BF99" s="31">
        <v>1020.054</v>
      </c>
      <c r="BH99" s="33">
        <f t="shared" si="188"/>
        <v>7236.1130000000003</v>
      </c>
      <c r="BI99" s="108" t="s">
        <v>289</v>
      </c>
      <c r="BJ99" s="108">
        <v>3311.4189999999999</v>
      </c>
      <c r="BK99" s="108" t="s">
        <v>289</v>
      </c>
      <c r="BL99" s="108">
        <v>372.44799999999998</v>
      </c>
      <c r="BM99" s="108" t="s">
        <v>289</v>
      </c>
      <c r="BN99" s="108">
        <v>80.430999999999997</v>
      </c>
      <c r="BO99" s="108">
        <v>1114.924</v>
      </c>
      <c r="BP99" s="108">
        <v>1545.3</v>
      </c>
      <c r="BQ99" s="108" t="s">
        <v>289</v>
      </c>
      <c r="BR99" s="108">
        <v>582.86199999999997</v>
      </c>
      <c r="BS99" s="108" t="s">
        <v>289</v>
      </c>
      <c r="BT99" s="108">
        <v>228.72900000000001</v>
      </c>
      <c r="BV99" s="33">
        <f t="shared" si="189"/>
        <v>15964.639300000001</v>
      </c>
      <c r="BW99" s="108">
        <v>4457.7712699999993</v>
      </c>
      <c r="BX99" s="108">
        <v>3055.2580800000001</v>
      </c>
      <c r="BY99" s="108">
        <v>125.82745</v>
      </c>
      <c r="BZ99" s="108">
        <v>625.54644999999994</v>
      </c>
      <c r="CA99" s="108">
        <v>1249.68694</v>
      </c>
      <c r="CB99" s="108">
        <v>1019.5105</v>
      </c>
      <c r="CC99" s="108">
        <v>1182.3615500000001</v>
      </c>
      <c r="CD99" s="108">
        <v>1431.8319100000001</v>
      </c>
      <c r="CE99" s="108">
        <v>0</v>
      </c>
      <c r="CF99" s="108">
        <v>992.07662000000016</v>
      </c>
      <c r="CG99" s="108">
        <v>728.05598999999995</v>
      </c>
      <c r="CH99" s="108">
        <v>1096.71254</v>
      </c>
      <c r="CI99" s="165"/>
      <c r="CJ99" s="110">
        <f t="shared" si="190"/>
        <v>4000.6578900000004</v>
      </c>
      <c r="CK99" s="108">
        <v>0</v>
      </c>
      <c r="CL99" s="108">
        <v>3108.19884</v>
      </c>
      <c r="CM99" s="108">
        <v>0</v>
      </c>
      <c r="CN99" s="108">
        <v>0</v>
      </c>
      <c r="CO99" s="108">
        <v>0</v>
      </c>
      <c r="CP99" s="108">
        <v>0</v>
      </c>
      <c r="CQ99" s="108">
        <v>0</v>
      </c>
      <c r="CR99" s="108">
        <v>0</v>
      </c>
      <c r="CS99" s="108">
        <v>324.38027</v>
      </c>
      <c r="CT99" s="108">
        <v>568.07878000000005</v>
      </c>
      <c r="CU99" s="108">
        <v>0</v>
      </c>
      <c r="CV99" s="108">
        <v>0</v>
      </c>
      <c r="CX99" s="110">
        <f t="shared" si="191"/>
        <v>4984.2334000000001</v>
      </c>
      <c r="CY99" s="108">
        <v>0</v>
      </c>
      <c r="CZ99" s="108">
        <v>2953.9993399999998</v>
      </c>
      <c r="DA99" s="108">
        <v>0</v>
      </c>
      <c r="DB99" s="108">
        <v>0</v>
      </c>
      <c r="DC99" s="108">
        <v>0</v>
      </c>
      <c r="DD99" s="108">
        <v>0</v>
      </c>
      <c r="DE99" s="108">
        <v>0</v>
      </c>
      <c r="DF99" s="108">
        <v>21.475490000000001</v>
      </c>
      <c r="DG99" s="108">
        <v>91.772120000000001</v>
      </c>
      <c r="DH99" s="108">
        <v>126.28289000000001</v>
      </c>
      <c r="DI99" s="108">
        <v>769.03377999999998</v>
      </c>
      <c r="DJ99" s="108">
        <v>1021.6697800000001</v>
      </c>
      <c r="DL99" s="33">
        <f t="shared" si="192"/>
        <v>7590.3053600000012</v>
      </c>
      <c r="DM99" s="58">
        <v>2393.7934599999999</v>
      </c>
      <c r="DN99" s="58">
        <v>3893.2610800000007</v>
      </c>
      <c r="DO99" s="58">
        <v>123.50453999999999</v>
      </c>
      <c r="DP99" s="58">
        <v>124.73958</v>
      </c>
      <c r="DQ99" s="58">
        <v>125.87582</v>
      </c>
      <c r="DR99" s="58">
        <v>127.25907000000001</v>
      </c>
      <c r="DS99" s="58">
        <v>139.52933999999999</v>
      </c>
      <c r="DT99" s="58">
        <v>129.90207000000001</v>
      </c>
      <c r="DU99" s="58">
        <v>131.31001999999998</v>
      </c>
      <c r="DV99" s="58">
        <v>132.50801999999999</v>
      </c>
      <c r="DW99" s="58">
        <v>133.74305999999999</v>
      </c>
      <c r="DX99" s="58">
        <v>134.8793</v>
      </c>
      <c r="DY99" s="195" t="s">
        <v>435</v>
      </c>
      <c r="EA99" s="33">
        <f t="shared" si="171"/>
        <v>15684.093849999997</v>
      </c>
      <c r="EB99" s="58">
        <v>135.97848999999999</v>
      </c>
      <c r="EC99" s="58">
        <v>4755.3952599999993</v>
      </c>
      <c r="ED99" s="58">
        <v>4716.5070999999998</v>
      </c>
      <c r="EE99" s="58">
        <v>139.85061999999999</v>
      </c>
      <c r="EF99" s="58">
        <v>733.10717</v>
      </c>
      <c r="EG99" s="58">
        <v>742.57687999999996</v>
      </c>
      <c r="EH99" s="58">
        <v>743.95988</v>
      </c>
      <c r="EI99" s="58">
        <v>737.25629000000004</v>
      </c>
      <c r="EJ99" s="58">
        <v>746.76625000000001</v>
      </c>
      <c r="EK99" s="58">
        <v>740.08987999999999</v>
      </c>
      <c r="EL99" s="58">
        <v>749.62732000000005</v>
      </c>
      <c r="EM99" s="58">
        <v>742.97870999999998</v>
      </c>
      <c r="EN99" s="195"/>
    </row>
    <row r="100" spans="2:144" hidden="1" outlineLevel="2" x14ac:dyDescent="0.35">
      <c r="B100" s="39" t="s">
        <v>219</v>
      </c>
      <c r="C100" s="30"/>
      <c r="D100" s="33">
        <v>1.5020000000000002</v>
      </c>
      <c r="E100" s="31">
        <v>0.249</v>
      </c>
      <c r="F100" s="31">
        <v>0</v>
      </c>
      <c r="G100" s="31">
        <v>0</v>
      </c>
      <c r="H100" s="31">
        <v>0.26500000000000001</v>
      </c>
      <c r="I100" s="31">
        <v>0</v>
      </c>
      <c r="J100" s="31">
        <v>0</v>
      </c>
      <c r="K100" s="31">
        <v>0.72299999999999998</v>
      </c>
      <c r="L100" s="31">
        <v>0</v>
      </c>
      <c r="M100" s="31">
        <v>0</v>
      </c>
      <c r="N100" s="31">
        <v>0.26500000000000001</v>
      </c>
      <c r="O100" s="31">
        <v>0</v>
      </c>
      <c r="P100" s="31">
        <v>0</v>
      </c>
      <c r="R100" s="33">
        <v>2.6180000000000003</v>
      </c>
      <c r="S100" s="31">
        <v>0.26500000000000001</v>
      </c>
      <c r="T100" s="31">
        <v>1.3879999999999999</v>
      </c>
      <c r="U100" s="31">
        <v>0</v>
      </c>
      <c r="V100" s="31">
        <v>0</v>
      </c>
      <c r="W100" s="31">
        <v>0.17</v>
      </c>
      <c r="X100" s="31">
        <v>0</v>
      </c>
      <c r="Y100" s="31">
        <v>0.65100000000000002</v>
      </c>
      <c r="Z100" s="31">
        <v>0</v>
      </c>
      <c r="AA100" s="31">
        <v>0</v>
      </c>
      <c r="AB100" s="31">
        <v>0.14399999999999999</v>
      </c>
      <c r="AC100" s="31">
        <v>0</v>
      </c>
      <c r="AD100" s="31">
        <v>0</v>
      </c>
      <c r="AF100" s="33">
        <v>1.871</v>
      </c>
      <c r="AG100" s="31">
        <v>0.14399999999999999</v>
      </c>
      <c r="AH100" s="31">
        <v>0</v>
      </c>
      <c r="AI100" s="31">
        <v>0</v>
      </c>
      <c r="AJ100" s="31">
        <v>0.153</v>
      </c>
      <c r="AK100" s="31">
        <v>0</v>
      </c>
      <c r="AL100" s="31">
        <v>0</v>
      </c>
      <c r="AM100" s="31">
        <v>0.69199999999999995</v>
      </c>
      <c r="AN100" s="31">
        <v>0.72899999999999998</v>
      </c>
      <c r="AO100" s="31">
        <v>0</v>
      </c>
      <c r="AP100" s="31">
        <v>0.153</v>
      </c>
      <c r="AQ100" s="31">
        <v>0</v>
      </c>
      <c r="AR100" s="31">
        <v>0</v>
      </c>
      <c r="AT100" s="33">
        <v>1.1819999999999999</v>
      </c>
      <c r="AU100" s="31">
        <v>0.153</v>
      </c>
      <c r="AV100" s="31">
        <v>0</v>
      </c>
      <c r="AW100" s="31">
        <v>0</v>
      </c>
      <c r="AX100" s="31">
        <v>0.158</v>
      </c>
      <c r="AY100" s="31">
        <v>0</v>
      </c>
      <c r="AZ100" s="31">
        <v>0</v>
      </c>
      <c r="BA100" s="31">
        <v>2.85</v>
      </c>
      <c r="BB100" s="31">
        <v>0.4</v>
      </c>
      <c r="BC100" s="31">
        <v>0.4</v>
      </c>
      <c r="BD100" s="31">
        <v>0.65</v>
      </c>
      <c r="BE100" s="31">
        <v>0.4</v>
      </c>
      <c r="BF100" s="31">
        <v>0.4</v>
      </c>
      <c r="BH100" s="33">
        <f t="shared" si="188"/>
        <v>1.3359999999999999</v>
      </c>
      <c r="BI100" s="108">
        <v>0.158</v>
      </c>
      <c r="BJ100" s="108" t="s">
        <v>289</v>
      </c>
      <c r="BK100" s="108" t="s">
        <v>289</v>
      </c>
      <c r="BL100" s="108">
        <v>0.16400000000000001</v>
      </c>
      <c r="BM100" s="108" t="s">
        <v>289</v>
      </c>
      <c r="BN100" s="108" t="s">
        <v>289</v>
      </c>
      <c r="BO100" s="108">
        <v>0.73899999999999999</v>
      </c>
      <c r="BP100" s="108" t="s">
        <v>289</v>
      </c>
      <c r="BQ100" s="108" t="s">
        <v>289</v>
      </c>
      <c r="BR100" s="108">
        <v>0.16400000000000001</v>
      </c>
      <c r="BS100" s="108" t="s">
        <v>289</v>
      </c>
      <c r="BT100" s="108">
        <v>0.111</v>
      </c>
      <c r="BV100" s="33">
        <f t="shared" si="189"/>
        <v>4.1944099999999995</v>
      </c>
      <c r="BW100" s="108">
        <v>0.1958</v>
      </c>
      <c r="BX100" s="108">
        <v>0</v>
      </c>
      <c r="BY100" s="108">
        <v>0</v>
      </c>
      <c r="BZ100" s="108">
        <v>0.17688999999999999</v>
      </c>
      <c r="CA100" s="108">
        <v>0</v>
      </c>
      <c r="CB100" s="108">
        <v>0</v>
      </c>
      <c r="CC100" s="108">
        <v>0.7712</v>
      </c>
      <c r="CD100" s="108">
        <v>0</v>
      </c>
      <c r="CE100" s="108">
        <v>1.11822</v>
      </c>
      <c r="CF100" s="108">
        <v>0.17069999999999999</v>
      </c>
      <c r="CG100" s="108">
        <v>1.0077400000000001</v>
      </c>
      <c r="CH100" s="108">
        <v>0.75385999999999997</v>
      </c>
      <c r="CI100" s="165"/>
      <c r="CJ100" s="110">
        <f t="shared" si="190"/>
        <v>101.67460999999999</v>
      </c>
      <c r="CK100" s="108">
        <v>1.0537799999999999</v>
      </c>
      <c r="CL100" s="108">
        <v>0.92485000000000006</v>
      </c>
      <c r="CM100" s="108">
        <v>2.3655200000000001</v>
      </c>
      <c r="CN100" s="108">
        <v>1.1297699999999999</v>
      </c>
      <c r="CO100" s="108">
        <v>0.75695000000000001</v>
      </c>
      <c r="CP100" s="108">
        <v>3.2000000000000001E-2</v>
      </c>
      <c r="CQ100" s="108">
        <v>89.981979999999979</v>
      </c>
      <c r="CR100" s="108">
        <v>1.2551000000000012</v>
      </c>
      <c r="CS100" s="108">
        <v>2.4347699999999999</v>
      </c>
      <c r="CT100" s="108">
        <v>1.1497200000000001</v>
      </c>
      <c r="CU100" s="108">
        <v>0.51017000000000001</v>
      </c>
      <c r="CV100" s="108">
        <v>0.08</v>
      </c>
      <c r="CX100" s="110">
        <f t="shared" si="191"/>
        <v>20.741750000000003</v>
      </c>
      <c r="CY100" s="108">
        <v>0.93045999999999995</v>
      </c>
      <c r="CZ100" s="108">
        <v>2.20628</v>
      </c>
      <c r="DA100" s="108">
        <v>3.2000000000000001E-2</v>
      </c>
      <c r="DB100" s="108">
        <v>0.29228999999999994</v>
      </c>
      <c r="DC100" s="108">
        <v>0.46268999999999999</v>
      </c>
      <c r="DD100" s="108">
        <v>0.96116000000000001</v>
      </c>
      <c r="DE100" s="108">
        <v>0.93516999999999995</v>
      </c>
      <c r="DF100" s="108">
        <v>9.5938600000000012</v>
      </c>
      <c r="DG100" s="108">
        <v>0</v>
      </c>
      <c r="DH100" s="108">
        <v>0.57065999999999995</v>
      </c>
      <c r="DI100" s="108">
        <v>0.22850000000000001</v>
      </c>
      <c r="DJ100" s="108">
        <v>4.5286800000000005</v>
      </c>
      <c r="DL100" s="33">
        <f t="shared" si="192"/>
        <v>7.5666699999999967</v>
      </c>
      <c r="DM100" s="58">
        <v>0.25390000000000001</v>
      </c>
      <c r="DN100" s="58">
        <v>1.3207500000000001</v>
      </c>
      <c r="DO100" s="58">
        <v>0.52075000000000005</v>
      </c>
      <c r="DP100" s="58">
        <v>0.20771999999999999</v>
      </c>
      <c r="DQ100" s="58">
        <v>0.64163000000000003</v>
      </c>
      <c r="DR100" s="58">
        <v>0.52075000000000005</v>
      </c>
      <c r="DS100" s="58">
        <v>2.9005199999999998</v>
      </c>
      <c r="DT100" s="58">
        <v>0.27518999999999999</v>
      </c>
      <c r="DU100" s="58">
        <v>0.68347999999999598</v>
      </c>
      <c r="DV100" s="58">
        <v>0.24198</v>
      </c>
      <c r="DW100" s="58">
        <v>0</v>
      </c>
      <c r="DX100" s="58">
        <v>0</v>
      </c>
      <c r="DY100" s="195"/>
      <c r="EA100" s="33">
        <f t="shared" si="171"/>
        <v>3.6802264000000005</v>
      </c>
      <c r="EB100" s="58">
        <v>0.20771999999999999</v>
      </c>
      <c r="EC100" s="58">
        <v>0.2</v>
      </c>
      <c r="ED100" s="58">
        <v>0.2</v>
      </c>
      <c r="EE100" s="58">
        <v>0.42416879999999996</v>
      </c>
      <c r="EF100" s="58">
        <v>0.2</v>
      </c>
      <c r="EG100" s="58">
        <v>0.2</v>
      </c>
      <c r="EH100" s="58">
        <v>1.0241688</v>
      </c>
      <c r="EI100" s="58">
        <v>0.2</v>
      </c>
      <c r="EJ100" s="58">
        <v>0.2</v>
      </c>
      <c r="EK100" s="58">
        <v>0.42416879999999996</v>
      </c>
      <c r="EL100" s="58">
        <v>0.2</v>
      </c>
      <c r="EM100" s="58">
        <v>0.2</v>
      </c>
      <c r="EN100" s="195"/>
    </row>
    <row r="101" spans="2:144" hidden="1" outlineLevel="2" x14ac:dyDescent="0.35">
      <c r="B101" s="39" t="s">
        <v>312</v>
      </c>
      <c r="C101" s="30"/>
      <c r="D101" s="33"/>
      <c r="E101" s="31"/>
      <c r="F101" s="31"/>
      <c r="G101" s="31"/>
      <c r="H101" s="31"/>
      <c r="I101" s="31"/>
      <c r="J101" s="31"/>
      <c r="K101" s="31"/>
      <c r="L101" s="31"/>
      <c r="M101" s="31"/>
      <c r="N101" s="31"/>
      <c r="O101" s="31"/>
      <c r="P101" s="31"/>
      <c r="R101" s="33"/>
      <c r="S101" s="31"/>
      <c r="T101" s="31"/>
      <c r="U101" s="31"/>
      <c r="V101" s="31"/>
      <c r="W101" s="31"/>
      <c r="X101" s="31"/>
      <c r="Y101" s="31"/>
      <c r="Z101" s="31"/>
      <c r="AA101" s="31"/>
      <c r="AB101" s="31"/>
      <c r="AC101" s="31"/>
      <c r="AD101" s="31"/>
      <c r="AF101" s="33"/>
      <c r="AG101" s="31"/>
      <c r="AH101" s="31"/>
      <c r="AI101" s="31"/>
      <c r="AJ101" s="31"/>
      <c r="AK101" s="31"/>
      <c r="AL101" s="31"/>
      <c r="AM101" s="31"/>
      <c r="AN101" s="31"/>
      <c r="AO101" s="31"/>
      <c r="AP101" s="31"/>
      <c r="AQ101" s="31"/>
      <c r="AR101" s="31"/>
      <c r="AT101" s="33"/>
      <c r="AU101" s="31"/>
      <c r="AV101" s="31"/>
      <c r="AW101" s="31"/>
      <c r="AX101" s="31"/>
      <c r="AY101" s="31"/>
      <c r="AZ101" s="31"/>
      <c r="BA101" s="31"/>
      <c r="BB101" s="31"/>
      <c r="BC101" s="31"/>
      <c r="BD101" s="31"/>
      <c r="BE101" s="31"/>
      <c r="BF101" s="31"/>
      <c r="BH101" s="33"/>
      <c r="BI101" s="108" t="s">
        <v>289</v>
      </c>
      <c r="BJ101" s="108" t="s">
        <v>289</v>
      </c>
      <c r="BK101" s="108" t="s">
        <v>289</v>
      </c>
      <c r="BL101" s="108" t="s">
        <v>289</v>
      </c>
      <c r="BM101" s="108" t="s">
        <v>289</v>
      </c>
      <c r="BN101" s="108" t="s">
        <v>289</v>
      </c>
      <c r="BO101" s="108" t="s">
        <v>289</v>
      </c>
      <c r="BP101" s="108" t="s">
        <v>289</v>
      </c>
      <c r="BQ101" s="108" t="s">
        <v>289</v>
      </c>
      <c r="BR101" s="108" t="s">
        <v>289</v>
      </c>
      <c r="BS101" s="108" t="s">
        <v>289</v>
      </c>
      <c r="BT101" s="108" t="s">
        <v>289</v>
      </c>
      <c r="BV101" s="33">
        <f t="shared" si="189"/>
        <v>977.28989000000013</v>
      </c>
      <c r="BW101" s="108">
        <v>0</v>
      </c>
      <c r="BX101" s="108">
        <v>163.99528000000001</v>
      </c>
      <c r="BY101" s="108">
        <v>85.591610000000003</v>
      </c>
      <c r="BZ101" s="108">
        <v>80.920360000000002</v>
      </c>
      <c r="CA101" s="108">
        <v>99.935119999999998</v>
      </c>
      <c r="CB101" s="108">
        <v>80.920360000000002</v>
      </c>
      <c r="CC101" s="108">
        <v>99.935119999999998</v>
      </c>
      <c r="CD101" s="108">
        <v>88.923199999999994</v>
      </c>
      <c r="CE101" s="108">
        <v>111.02885999999999</v>
      </c>
      <c r="CF101" s="108">
        <v>77.860749999999996</v>
      </c>
      <c r="CG101" s="108">
        <v>77.860749999999996</v>
      </c>
      <c r="CH101" s="108">
        <v>10.318479999999999</v>
      </c>
      <c r="CI101" s="165"/>
      <c r="CJ101" s="110">
        <f t="shared" si="190"/>
        <v>401.75114000000002</v>
      </c>
      <c r="CK101" s="108">
        <v>0</v>
      </c>
      <c r="CL101" s="108">
        <v>233.49012999999999</v>
      </c>
      <c r="CM101" s="108">
        <v>19.309649999999998</v>
      </c>
      <c r="CN101" s="108">
        <v>18.618919999999999</v>
      </c>
      <c r="CO101" s="108">
        <v>18.618919999999999</v>
      </c>
      <c r="CP101" s="108">
        <v>18.618919999999999</v>
      </c>
      <c r="CQ101" s="108">
        <v>18.618919999999999</v>
      </c>
      <c r="CR101" s="108">
        <v>18.618919999999999</v>
      </c>
      <c r="CS101" s="108">
        <v>18.618919999999999</v>
      </c>
      <c r="CT101" s="108">
        <v>18.618919999999999</v>
      </c>
      <c r="CU101" s="108">
        <v>18.618919999999999</v>
      </c>
      <c r="CV101" s="108">
        <v>0</v>
      </c>
      <c r="CX101" s="110">
        <f t="shared" si="191"/>
        <v>438.33630999999997</v>
      </c>
      <c r="CY101" s="108">
        <v>0</v>
      </c>
      <c r="CZ101" s="108">
        <v>370.77195999999998</v>
      </c>
      <c r="DA101" s="108">
        <v>38.008669999999988</v>
      </c>
      <c r="DB101" s="108">
        <v>0</v>
      </c>
      <c r="DC101" s="108">
        <v>0</v>
      </c>
      <c r="DD101" s="108">
        <v>0</v>
      </c>
      <c r="DE101" s="108">
        <v>29.555679999999999</v>
      </c>
      <c r="DF101" s="108">
        <v>0</v>
      </c>
      <c r="DG101" s="108">
        <v>0</v>
      </c>
      <c r="DH101" s="108">
        <v>0</v>
      </c>
      <c r="DI101" s="108">
        <v>0</v>
      </c>
      <c r="DJ101" s="108">
        <v>0</v>
      </c>
      <c r="DL101" s="33">
        <f t="shared" si="192"/>
        <v>205.10054999999997</v>
      </c>
      <c r="DM101" s="58">
        <v>0</v>
      </c>
      <c r="DN101" s="58">
        <v>202.19754999999998</v>
      </c>
      <c r="DO101" s="58">
        <v>2.903</v>
      </c>
      <c r="DP101" s="58">
        <v>0</v>
      </c>
      <c r="DQ101" s="58">
        <v>0</v>
      </c>
      <c r="DR101" s="58">
        <v>0</v>
      </c>
      <c r="DS101" s="58">
        <v>0</v>
      </c>
      <c r="DT101" s="58">
        <v>0</v>
      </c>
      <c r="DU101" s="58">
        <v>0</v>
      </c>
      <c r="DV101" s="58">
        <v>0</v>
      </c>
      <c r="DW101" s="58">
        <v>0</v>
      </c>
      <c r="DX101" s="58">
        <v>0</v>
      </c>
      <c r="DY101" s="195"/>
      <c r="EA101" s="33">
        <f t="shared" si="171"/>
        <v>212.46025999999998</v>
      </c>
      <c r="EB101" s="58">
        <v>0</v>
      </c>
      <c r="EC101" s="58">
        <v>211.73023999999998</v>
      </c>
      <c r="ED101" s="58">
        <v>0.73002</v>
      </c>
      <c r="EE101" s="58">
        <v>0</v>
      </c>
      <c r="EF101" s="58">
        <v>0</v>
      </c>
      <c r="EG101" s="58">
        <v>0</v>
      </c>
      <c r="EH101" s="58">
        <v>0</v>
      </c>
      <c r="EI101" s="58">
        <v>0</v>
      </c>
      <c r="EJ101" s="58">
        <v>0</v>
      </c>
      <c r="EK101" s="58">
        <v>0</v>
      </c>
      <c r="EL101" s="58">
        <v>0</v>
      </c>
      <c r="EM101" s="58">
        <v>0</v>
      </c>
      <c r="EN101" s="195"/>
    </row>
    <row r="102" spans="2:144" hidden="1" outlineLevel="2" x14ac:dyDescent="0.35">
      <c r="B102" s="39" t="s">
        <v>313</v>
      </c>
      <c r="C102" s="30"/>
      <c r="D102" s="33">
        <v>1335.116</v>
      </c>
      <c r="E102" s="31">
        <v>74.254000000000005</v>
      </c>
      <c r="F102" s="31">
        <v>114.718</v>
      </c>
      <c r="G102" s="31">
        <v>115.232</v>
      </c>
      <c r="H102" s="31">
        <v>125.111</v>
      </c>
      <c r="I102" s="31">
        <v>115.33799999999999</v>
      </c>
      <c r="J102" s="31">
        <v>116.048</v>
      </c>
      <c r="K102" s="31">
        <v>116.79900000000001</v>
      </c>
      <c r="L102" s="31">
        <v>117.636</v>
      </c>
      <c r="M102" s="31">
        <v>118.42400000000001</v>
      </c>
      <c r="N102" s="31">
        <v>119.211</v>
      </c>
      <c r="O102" s="31">
        <v>119.999</v>
      </c>
      <c r="P102" s="31">
        <v>82.346000000000004</v>
      </c>
      <c r="R102" s="33">
        <v>17736.227999999999</v>
      </c>
      <c r="S102" s="31">
        <v>1580.82</v>
      </c>
      <c r="T102" s="31">
        <v>1289.7650000000001</v>
      </c>
      <c r="U102" s="31">
        <v>1338.011</v>
      </c>
      <c r="V102" s="31">
        <v>1525.278</v>
      </c>
      <c r="W102" s="31">
        <v>1355.8420000000001</v>
      </c>
      <c r="X102" s="31">
        <v>1166.9760000000001</v>
      </c>
      <c r="Y102" s="31">
        <v>1794.5609999999999</v>
      </c>
      <c r="Z102" s="31">
        <v>1496.896</v>
      </c>
      <c r="AA102" s="31">
        <v>1757.2919999999999</v>
      </c>
      <c r="AB102" s="31">
        <v>1355.4369999999999</v>
      </c>
      <c r="AC102" s="31">
        <v>1595.66</v>
      </c>
      <c r="AD102" s="31">
        <v>1479.69</v>
      </c>
      <c r="AF102" s="33">
        <v>20102.306</v>
      </c>
      <c r="AG102" s="31">
        <v>1996.693</v>
      </c>
      <c r="AH102" s="31">
        <v>1744.2919999999999</v>
      </c>
      <c r="AI102" s="31">
        <v>1598.1790000000001</v>
      </c>
      <c r="AJ102" s="31">
        <v>1684.683</v>
      </c>
      <c r="AK102" s="31">
        <v>1629.693</v>
      </c>
      <c r="AL102" s="31">
        <v>1599.645</v>
      </c>
      <c r="AM102" s="31">
        <v>1526.0809999999999</v>
      </c>
      <c r="AN102" s="31">
        <v>1695.1980000000001</v>
      </c>
      <c r="AO102" s="31">
        <v>1652.9179999999999</v>
      </c>
      <c r="AP102" s="31">
        <v>1296.1769999999999</v>
      </c>
      <c r="AQ102" s="31">
        <v>1980.635</v>
      </c>
      <c r="AR102" s="31">
        <v>1698.1120000000001</v>
      </c>
      <c r="AT102" s="33">
        <v>15737.652</v>
      </c>
      <c r="AU102" s="31">
        <v>1908.6959999999999</v>
      </c>
      <c r="AV102" s="31">
        <v>316.012</v>
      </c>
      <c r="AW102" s="31">
        <v>355.56</v>
      </c>
      <c r="AX102" s="31">
        <v>1440.6179999999999</v>
      </c>
      <c r="AY102" s="31">
        <v>994.68</v>
      </c>
      <c r="AZ102" s="31">
        <v>1567.2380000000001</v>
      </c>
      <c r="BA102" s="31">
        <v>2569.4870000000001</v>
      </c>
      <c r="BB102" s="31">
        <v>2565.33</v>
      </c>
      <c r="BC102" s="31">
        <v>2565.4110000000001</v>
      </c>
      <c r="BD102" s="31">
        <v>2566.4520000000002</v>
      </c>
      <c r="BE102" s="31">
        <v>2564.5569999999998</v>
      </c>
      <c r="BF102" s="31">
        <v>2512.703</v>
      </c>
      <c r="BH102" s="33">
        <f t="shared" ref="BH102" si="249">SUM(BI102:BT102)</f>
        <v>17354.865999999998</v>
      </c>
      <c r="BI102" s="108">
        <v>1797.7940000000001</v>
      </c>
      <c r="BJ102" s="108">
        <v>1253.7919999999999</v>
      </c>
      <c r="BK102" s="108">
        <v>1430.818</v>
      </c>
      <c r="BL102" s="108">
        <v>1527.807</v>
      </c>
      <c r="BM102" s="108">
        <v>976.04</v>
      </c>
      <c r="BN102" s="108">
        <v>1384.827</v>
      </c>
      <c r="BO102" s="108">
        <v>1250.5519999999999</v>
      </c>
      <c r="BP102" s="108">
        <v>1769.6389999999999</v>
      </c>
      <c r="BQ102" s="108">
        <v>1396.3869999999999</v>
      </c>
      <c r="BR102" s="108">
        <v>1291.6969999999999</v>
      </c>
      <c r="BS102" s="108">
        <v>1642.7059999999999</v>
      </c>
      <c r="BT102" s="108">
        <v>1632.807</v>
      </c>
      <c r="BV102" s="33">
        <f t="shared" si="189"/>
        <v>16087.665330000002</v>
      </c>
      <c r="BW102" s="108">
        <v>1798.3648899999998</v>
      </c>
      <c r="BX102" s="108">
        <v>680.50513000000001</v>
      </c>
      <c r="BY102" s="108">
        <v>1122.9158400000001</v>
      </c>
      <c r="BZ102" s="108">
        <v>0</v>
      </c>
      <c r="CA102" s="108">
        <v>0</v>
      </c>
      <c r="CB102" s="108">
        <v>1248.2918999999999</v>
      </c>
      <c r="CC102" s="108">
        <v>1611.90426</v>
      </c>
      <c r="CD102" s="108">
        <v>2732.05015</v>
      </c>
      <c r="CE102" s="108">
        <v>1041.7991300000001</v>
      </c>
      <c r="CF102" s="108">
        <v>2918.8630899999998</v>
      </c>
      <c r="CG102" s="108">
        <v>1224.2066200000002</v>
      </c>
      <c r="CH102" s="108">
        <v>1708.76432</v>
      </c>
      <c r="CI102" s="165"/>
      <c r="CJ102" s="110">
        <f t="shared" si="190"/>
        <v>15253.07466</v>
      </c>
      <c r="CK102" s="108">
        <v>1792.2793200000001</v>
      </c>
      <c r="CL102" s="108">
        <v>844.45613000000003</v>
      </c>
      <c r="CM102" s="108">
        <v>1116.8722600000001</v>
      </c>
      <c r="CN102" s="108">
        <v>1224.84835</v>
      </c>
      <c r="CO102" s="108">
        <v>1320.38022</v>
      </c>
      <c r="CP102" s="108">
        <v>1170.37796</v>
      </c>
      <c r="CQ102" s="108">
        <v>1221.3365700000002</v>
      </c>
      <c r="CR102" s="108">
        <v>1487.09926</v>
      </c>
      <c r="CS102" s="108">
        <v>1429.415</v>
      </c>
      <c r="CT102" s="108">
        <v>1227.13895</v>
      </c>
      <c r="CU102" s="108">
        <v>1241.8457800000001</v>
      </c>
      <c r="CV102" s="108">
        <v>1177.02486</v>
      </c>
      <c r="CX102" s="110">
        <f t="shared" si="191"/>
        <v>16966.507569999998</v>
      </c>
      <c r="CY102" s="108">
        <v>2291.3150000000001</v>
      </c>
      <c r="CZ102" s="108">
        <v>887.74621000000002</v>
      </c>
      <c r="DA102" s="108">
        <v>1359.24109</v>
      </c>
      <c r="DB102" s="108">
        <v>1158.7866899999999</v>
      </c>
      <c r="DC102" s="108">
        <v>1374.1412899999998</v>
      </c>
      <c r="DD102" s="108">
        <v>1667.4369199999999</v>
      </c>
      <c r="DE102" s="108">
        <v>1364.80576</v>
      </c>
      <c r="DF102" s="108">
        <v>1275.3401999999999</v>
      </c>
      <c r="DG102" s="108">
        <v>1351.93851</v>
      </c>
      <c r="DH102" s="108">
        <v>1383.3623400000001</v>
      </c>
      <c r="DI102" s="108">
        <v>1402.3416000000002</v>
      </c>
      <c r="DJ102" s="108">
        <v>1450.05196</v>
      </c>
      <c r="DL102" s="33">
        <f t="shared" si="192"/>
        <v>19459.829420000002</v>
      </c>
      <c r="DM102" s="58">
        <v>2419.4997200000003</v>
      </c>
      <c r="DN102" s="58">
        <v>743.00983999999994</v>
      </c>
      <c r="DO102" s="58">
        <v>3126.9797699999999</v>
      </c>
      <c r="DP102" s="58">
        <v>1519.7648799999999</v>
      </c>
      <c r="DQ102" s="58">
        <v>1324.1918700000001</v>
      </c>
      <c r="DR102" s="58">
        <v>1470.8798999999999</v>
      </c>
      <c r="DS102" s="58">
        <v>1376.0160700000001</v>
      </c>
      <c r="DT102" s="58">
        <v>1338.83483</v>
      </c>
      <c r="DU102" s="58">
        <v>1495.27385</v>
      </c>
      <c r="DV102" s="58">
        <v>1358.3599299999998</v>
      </c>
      <c r="DW102" s="58">
        <v>1764.0831799999999</v>
      </c>
      <c r="DX102" s="58">
        <v>1522.9355800000001</v>
      </c>
      <c r="DY102" s="195"/>
      <c r="EA102" s="33">
        <f t="shared" si="171"/>
        <v>23265.526228049999</v>
      </c>
      <c r="EB102" s="58">
        <v>3188.9117799999999</v>
      </c>
      <c r="EC102" s="58">
        <v>429.34559454999993</v>
      </c>
      <c r="ED102" s="58">
        <v>1336.7290501000002</v>
      </c>
      <c r="EE102" s="58">
        <v>3147.1207453000002</v>
      </c>
      <c r="EF102" s="58">
        <v>1725.0984046000001</v>
      </c>
      <c r="EG102" s="58">
        <v>1662.9560955999998</v>
      </c>
      <c r="EH102" s="58">
        <v>3568.5713219500003</v>
      </c>
      <c r="EI102" s="58">
        <v>1644.0023314</v>
      </c>
      <c r="EJ102" s="58">
        <v>1640.8831496499997</v>
      </c>
      <c r="EK102" s="58">
        <v>1640.7078530499998</v>
      </c>
      <c r="EL102" s="58">
        <v>1629.94658185</v>
      </c>
      <c r="EM102" s="58">
        <v>1651.2533199999998</v>
      </c>
      <c r="EN102" s="195"/>
    </row>
    <row r="103" spans="2:144" hidden="1" outlineLevel="2" x14ac:dyDescent="0.35">
      <c r="B103" s="39" t="s">
        <v>311</v>
      </c>
      <c r="C103" s="30"/>
      <c r="D103" s="33"/>
      <c r="E103" s="31"/>
      <c r="F103" s="31"/>
      <c r="G103" s="31"/>
      <c r="H103" s="31"/>
      <c r="I103" s="31"/>
      <c r="J103" s="31"/>
      <c r="K103" s="31"/>
      <c r="L103" s="31"/>
      <c r="M103" s="31"/>
      <c r="N103" s="31"/>
      <c r="O103" s="31"/>
      <c r="P103" s="31"/>
      <c r="R103" s="33"/>
      <c r="S103" s="31"/>
      <c r="T103" s="31"/>
      <c r="U103" s="31"/>
      <c r="V103" s="31"/>
      <c r="W103" s="31"/>
      <c r="X103" s="31"/>
      <c r="Y103" s="31"/>
      <c r="Z103" s="31"/>
      <c r="AA103" s="31"/>
      <c r="AB103" s="31"/>
      <c r="AC103" s="31"/>
      <c r="AD103" s="31"/>
      <c r="AF103" s="33"/>
      <c r="AG103" s="31"/>
      <c r="AH103" s="31"/>
      <c r="AI103" s="31"/>
      <c r="AJ103" s="31"/>
      <c r="AK103" s="31"/>
      <c r="AL103" s="31"/>
      <c r="AM103" s="31"/>
      <c r="AN103" s="31"/>
      <c r="AO103" s="31"/>
      <c r="AP103" s="31"/>
      <c r="AQ103" s="31"/>
      <c r="AR103" s="31"/>
      <c r="AT103" s="33"/>
      <c r="AU103" s="31"/>
      <c r="AV103" s="31"/>
      <c r="AW103" s="31"/>
      <c r="AX103" s="31"/>
      <c r="AY103" s="31"/>
      <c r="AZ103" s="31"/>
      <c r="BA103" s="31"/>
      <c r="BB103" s="31"/>
      <c r="BC103" s="31"/>
      <c r="BD103" s="31"/>
      <c r="BE103" s="31"/>
      <c r="BF103" s="31"/>
      <c r="BH103" s="33"/>
      <c r="BI103" s="108"/>
      <c r="BJ103" s="108"/>
      <c r="BK103" s="108"/>
      <c r="BL103" s="108"/>
      <c r="BM103" s="108"/>
      <c r="BN103" s="108"/>
      <c r="BO103" s="108"/>
      <c r="BP103" s="108"/>
      <c r="BQ103" s="108"/>
      <c r="BR103" s="108"/>
      <c r="BS103" s="108"/>
      <c r="BT103" s="108"/>
      <c r="BV103" s="33">
        <f t="shared" si="189"/>
        <v>3.3443899999999998</v>
      </c>
      <c r="BW103" s="108">
        <v>0.1993</v>
      </c>
      <c r="BX103" s="108">
        <v>0.26535000000000003</v>
      </c>
      <c r="BY103" s="108">
        <v>0.32409999999999994</v>
      </c>
      <c r="BZ103" s="108">
        <v>0.35449999999999998</v>
      </c>
      <c r="CA103" s="108">
        <v>0.21049999999999999</v>
      </c>
      <c r="CB103" s="108">
        <v>0.37164999999999992</v>
      </c>
      <c r="CC103" s="108">
        <v>0.30374000000000001</v>
      </c>
      <c r="CD103" s="108">
        <v>0.29379999999999995</v>
      </c>
      <c r="CE103" s="108">
        <v>0.24145</v>
      </c>
      <c r="CF103" s="108">
        <v>0.22594999999999998</v>
      </c>
      <c r="CG103" s="108">
        <v>0.25459999999999999</v>
      </c>
      <c r="CH103" s="108">
        <v>0.29944999999999999</v>
      </c>
      <c r="CI103" s="165"/>
      <c r="CJ103" s="110">
        <f t="shared" si="190"/>
        <v>3.3918499999999998</v>
      </c>
      <c r="CK103" s="108">
        <v>0.19785</v>
      </c>
      <c r="CL103" s="108">
        <v>0.33889999999999998</v>
      </c>
      <c r="CM103" s="108">
        <v>0.32</v>
      </c>
      <c r="CN103" s="108">
        <v>0.30395</v>
      </c>
      <c r="CO103" s="108">
        <v>0.3115</v>
      </c>
      <c r="CP103" s="108">
        <v>0.31474999999999992</v>
      </c>
      <c r="CQ103" s="108">
        <v>0.30934999999999996</v>
      </c>
      <c r="CR103" s="108">
        <v>0.32135000000000002</v>
      </c>
      <c r="CS103" s="108">
        <v>0.25135000000000002</v>
      </c>
      <c r="CT103" s="108">
        <v>0.22544999999999998</v>
      </c>
      <c r="CU103" s="108">
        <v>0.24084999999999995</v>
      </c>
      <c r="CV103" s="108">
        <v>0.25655</v>
      </c>
      <c r="CX103" s="110">
        <f t="shared" si="191"/>
        <v>1.7317000000000002</v>
      </c>
      <c r="CY103" s="108">
        <v>0.12179999999999999</v>
      </c>
      <c r="CZ103" s="108">
        <v>0.15434999999999999</v>
      </c>
      <c r="DA103" s="108">
        <v>0.14770000000000003</v>
      </c>
      <c r="DB103" s="108">
        <v>0.10840000000000001</v>
      </c>
      <c r="DC103" s="108">
        <v>0.19650000000000001</v>
      </c>
      <c r="DD103" s="108">
        <v>0.13969999999999999</v>
      </c>
      <c r="DE103" s="108">
        <v>0.1038</v>
      </c>
      <c r="DF103" s="108">
        <v>0.22390000000000002</v>
      </c>
      <c r="DG103" s="108">
        <v>0.12185</v>
      </c>
      <c r="DH103" s="108">
        <v>0.13489999999999999</v>
      </c>
      <c r="DI103" s="108">
        <v>0.12359999999999999</v>
      </c>
      <c r="DJ103" s="108">
        <v>0.15519999999999998</v>
      </c>
      <c r="DL103" s="33">
        <f t="shared" si="192"/>
        <v>1.9054</v>
      </c>
      <c r="DM103" s="58">
        <v>0.22130000000000002</v>
      </c>
      <c r="DN103" s="58">
        <v>0.19950000000000001</v>
      </c>
      <c r="DO103" s="58">
        <v>0.15880000000000002</v>
      </c>
      <c r="DP103" s="58">
        <v>0.112</v>
      </c>
      <c r="DQ103" s="58">
        <v>0.1701</v>
      </c>
      <c r="DR103" s="58">
        <v>0.14099999999999999</v>
      </c>
      <c r="DS103" s="58">
        <v>0.11559999999999999</v>
      </c>
      <c r="DT103" s="58">
        <v>0.1381</v>
      </c>
      <c r="DU103" s="58">
        <v>0.1777</v>
      </c>
      <c r="DV103" s="58">
        <v>0.19209999999999999</v>
      </c>
      <c r="DW103" s="58">
        <v>0.14799999999999999</v>
      </c>
      <c r="DX103" s="58">
        <v>0.13119999999999998</v>
      </c>
      <c r="DY103" s="195"/>
      <c r="EA103" s="33">
        <f t="shared" si="171"/>
        <v>5.1127000000000011</v>
      </c>
      <c r="EB103" s="58">
        <v>0.16269999999999998</v>
      </c>
      <c r="EC103" s="58">
        <v>0.45</v>
      </c>
      <c r="ED103" s="58">
        <v>0.45</v>
      </c>
      <c r="EE103" s="58">
        <v>0.45</v>
      </c>
      <c r="EF103" s="58">
        <v>0.45</v>
      </c>
      <c r="EG103" s="58">
        <v>0.45</v>
      </c>
      <c r="EH103" s="58">
        <v>0.45</v>
      </c>
      <c r="EI103" s="58">
        <v>0.45</v>
      </c>
      <c r="EJ103" s="58">
        <v>0.45</v>
      </c>
      <c r="EK103" s="58">
        <v>0.45</v>
      </c>
      <c r="EL103" s="58">
        <v>0.45</v>
      </c>
      <c r="EM103" s="58">
        <v>0.45</v>
      </c>
      <c r="EN103" s="195"/>
    </row>
    <row r="104" spans="2:144" s="17" customFormat="1" collapsed="1" x14ac:dyDescent="0.35">
      <c r="B104" s="40" t="s">
        <v>220</v>
      </c>
      <c r="D104" s="41">
        <v>0</v>
      </c>
      <c r="E104" s="41">
        <v>0</v>
      </c>
      <c r="F104" s="41">
        <v>0</v>
      </c>
      <c r="G104" s="41">
        <v>0</v>
      </c>
      <c r="H104" s="41">
        <v>0</v>
      </c>
      <c r="I104" s="41">
        <v>0</v>
      </c>
      <c r="J104" s="41">
        <v>0</v>
      </c>
      <c r="K104" s="41">
        <v>0</v>
      </c>
      <c r="L104" s="41">
        <v>0</v>
      </c>
      <c r="M104" s="41">
        <v>0</v>
      </c>
      <c r="N104" s="41">
        <v>0</v>
      </c>
      <c r="O104" s="41">
        <v>0</v>
      </c>
      <c r="P104" s="41">
        <v>0</v>
      </c>
      <c r="R104" s="41">
        <v>0</v>
      </c>
      <c r="S104" s="41">
        <v>0</v>
      </c>
      <c r="T104" s="41">
        <v>0</v>
      </c>
      <c r="U104" s="41">
        <v>0</v>
      </c>
      <c r="V104" s="41">
        <v>0</v>
      </c>
      <c r="W104" s="41">
        <v>0</v>
      </c>
      <c r="X104" s="41">
        <v>0</v>
      </c>
      <c r="Y104" s="41">
        <v>0</v>
      </c>
      <c r="Z104" s="41">
        <v>0</v>
      </c>
      <c r="AA104" s="41">
        <v>0</v>
      </c>
      <c r="AB104" s="41">
        <v>0</v>
      </c>
      <c r="AC104" s="41">
        <v>0</v>
      </c>
      <c r="AD104" s="41">
        <v>0</v>
      </c>
      <c r="AF104" s="41">
        <v>0</v>
      </c>
      <c r="AG104" s="41">
        <v>0</v>
      </c>
      <c r="AH104" s="41">
        <v>0</v>
      </c>
      <c r="AI104" s="41">
        <v>0</v>
      </c>
      <c r="AJ104" s="41">
        <v>0</v>
      </c>
      <c r="AK104" s="41">
        <v>0</v>
      </c>
      <c r="AL104" s="41">
        <v>0</v>
      </c>
      <c r="AM104" s="41">
        <v>0</v>
      </c>
      <c r="AN104" s="41">
        <v>0</v>
      </c>
      <c r="AO104" s="41">
        <v>0</v>
      </c>
      <c r="AP104" s="41">
        <v>0</v>
      </c>
      <c r="AQ104" s="41">
        <v>0</v>
      </c>
      <c r="AR104" s="41">
        <v>0</v>
      </c>
      <c r="AT104" s="41">
        <v>0</v>
      </c>
      <c r="AU104" s="41">
        <v>0</v>
      </c>
      <c r="AV104" s="41">
        <v>0</v>
      </c>
      <c r="AW104" s="41">
        <v>0</v>
      </c>
      <c r="AX104" s="41">
        <v>0</v>
      </c>
      <c r="AY104" s="41">
        <v>0</v>
      </c>
      <c r="AZ104" s="41">
        <v>0</v>
      </c>
      <c r="BA104" s="41">
        <v>0</v>
      </c>
      <c r="BB104" s="41">
        <v>0</v>
      </c>
      <c r="BC104" s="41">
        <v>0</v>
      </c>
      <c r="BD104" s="41">
        <v>0</v>
      </c>
      <c r="BE104" s="41">
        <v>0</v>
      </c>
      <c r="BF104" s="41">
        <v>0</v>
      </c>
      <c r="BH104" s="41">
        <f t="shared" si="188"/>
        <v>0</v>
      </c>
      <c r="BI104" s="109">
        <f>BI105+BI109+BI113</f>
        <v>0</v>
      </c>
      <c r="BJ104" s="109">
        <f t="shared" ref="BJ104:BT104" si="250">BJ105+BJ109+BJ113</f>
        <v>0</v>
      </c>
      <c r="BK104" s="109">
        <f t="shared" si="250"/>
        <v>0</v>
      </c>
      <c r="BL104" s="109">
        <f t="shared" si="250"/>
        <v>0</v>
      </c>
      <c r="BM104" s="109">
        <f t="shared" si="250"/>
        <v>0</v>
      </c>
      <c r="BN104" s="109">
        <f t="shared" si="250"/>
        <v>0</v>
      </c>
      <c r="BO104" s="109">
        <f t="shared" si="250"/>
        <v>0</v>
      </c>
      <c r="BP104" s="109">
        <f t="shared" si="250"/>
        <v>0</v>
      </c>
      <c r="BQ104" s="109">
        <f t="shared" si="250"/>
        <v>0</v>
      </c>
      <c r="BR104" s="109">
        <f t="shared" si="250"/>
        <v>0</v>
      </c>
      <c r="BS104" s="109">
        <f t="shared" si="250"/>
        <v>0</v>
      </c>
      <c r="BT104" s="109">
        <f t="shared" si="250"/>
        <v>0</v>
      </c>
      <c r="BV104" s="41">
        <f t="shared" si="189"/>
        <v>0</v>
      </c>
      <c r="BW104" s="41">
        <f>BW105+BW109+BW113</f>
        <v>0</v>
      </c>
      <c r="BX104" s="41">
        <f t="shared" ref="BX104" si="251">BX105+BX109+BX113</f>
        <v>0</v>
      </c>
      <c r="BY104" s="41">
        <f t="shared" ref="BY104" si="252">BY105+BY109+BY113</f>
        <v>0</v>
      </c>
      <c r="BZ104" s="41">
        <f t="shared" ref="BZ104" si="253">BZ105+BZ109+BZ113</f>
        <v>0</v>
      </c>
      <c r="CA104" s="41">
        <f t="shared" ref="CA104" si="254">CA105+CA109+CA113</f>
        <v>0</v>
      </c>
      <c r="CB104" s="41">
        <f t="shared" ref="CB104" si="255">CB105+CB109+CB113</f>
        <v>0</v>
      </c>
      <c r="CC104" s="41">
        <f t="shared" ref="CC104" si="256">CC105+CC109+CC113</f>
        <v>0</v>
      </c>
      <c r="CD104" s="41">
        <f t="shared" ref="CD104" si="257">CD105+CD109+CD113</f>
        <v>0</v>
      </c>
      <c r="CE104" s="41">
        <f t="shared" ref="CE104" si="258">CE105+CE109+CE113</f>
        <v>0</v>
      </c>
      <c r="CF104" s="41">
        <f t="shared" ref="CF104" si="259">CF105+CF109+CF113</f>
        <v>0</v>
      </c>
      <c r="CG104" s="41">
        <f t="shared" ref="CG104" si="260">CG105+CG109+CG113</f>
        <v>0</v>
      </c>
      <c r="CH104" s="41">
        <f t="shared" ref="CH104" si="261">CH105+CH109+CH113</f>
        <v>0</v>
      </c>
      <c r="CJ104" s="41">
        <f t="shared" si="190"/>
        <v>0</v>
      </c>
      <c r="CK104" s="41">
        <f>CK105+CK109+CK113</f>
        <v>0</v>
      </c>
      <c r="CL104" s="41">
        <f t="shared" ref="CL104:CV104" si="262">CL105+CL109+CL113</f>
        <v>0</v>
      </c>
      <c r="CM104" s="41">
        <f t="shared" si="262"/>
        <v>0</v>
      </c>
      <c r="CN104" s="41">
        <f t="shared" si="262"/>
        <v>0</v>
      </c>
      <c r="CO104" s="41">
        <f t="shared" si="262"/>
        <v>0</v>
      </c>
      <c r="CP104" s="41">
        <f t="shared" si="262"/>
        <v>0</v>
      </c>
      <c r="CQ104" s="41">
        <f t="shared" si="262"/>
        <v>0</v>
      </c>
      <c r="CR104" s="41">
        <f t="shared" si="262"/>
        <v>0</v>
      </c>
      <c r="CS104" s="41">
        <f t="shared" si="262"/>
        <v>0</v>
      </c>
      <c r="CT104" s="41">
        <f t="shared" si="262"/>
        <v>0</v>
      </c>
      <c r="CU104" s="41">
        <f t="shared" si="262"/>
        <v>0</v>
      </c>
      <c r="CV104" s="41">
        <f t="shared" si="262"/>
        <v>0</v>
      </c>
      <c r="CW104" s="166"/>
      <c r="CX104" s="41">
        <f t="shared" si="191"/>
        <v>0</v>
      </c>
      <c r="CY104" s="41">
        <f>CY105+CY109+CY113</f>
        <v>0</v>
      </c>
      <c r="CZ104" s="41">
        <f t="shared" ref="CZ104:DJ104" si="263">CZ105+CZ109+CZ113</f>
        <v>0</v>
      </c>
      <c r="DA104" s="41">
        <f t="shared" si="263"/>
        <v>0</v>
      </c>
      <c r="DB104" s="41">
        <f t="shared" si="263"/>
        <v>0</v>
      </c>
      <c r="DC104" s="41">
        <f t="shared" si="263"/>
        <v>0</v>
      </c>
      <c r="DD104" s="41">
        <f t="shared" si="263"/>
        <v>0</v>
      </c>
      <c r="DE104" s="41">
        <f t="shared" si="263"/>
        <v>0</v>
      </c>
      <c r="DF104" s="41">
        <f t="shared" si="263"/>
        <v>0</v>
      </c>
      <c r="DG104" s="41">
        <f t="shared" si="263"/>
        <v>0</v>
      </c>
      <c r="DH104" s="41">
        <f t="shared" si="263"/>
        <v>0</v>
      </c>
      <c r="DI104" s="41">
        <f t="shared" si="263"/>
        <v>0</v>
      </c>
      <c r="DJ104" s="41">
        <f t="shared" si="263"/>
        <v>0</v>
      </c>
      <c r="DK104" s="166"/>
      <c r="DL104" s="41">
        <f t="shared" si="192"/>
        <v>0</v>
      </c>
      <c r="DM104" s="41">
        <f>DM105+DM109+DM113</f>
        <v>0</v>
      </c>
      <c r="DN104" s="41">
        <f t="shared" ref="DN104:DX104" si="264">DN105+DN109+DN113</f>
        <v>0</v>
      </c>
      <c r="DO104" s="41">
        <f t="shared" si="264"/>
        <v>0</v>
      </c>
      <c r="DP104" s="41">
        <f t="shared" si="264"/>
        <v>0</v>
      </c>
      <c r="DQ104" s="41">
        <f t="shared" si="264"/>
        <v>0</v>
      </c>
      <c r="DR104" s="41">
        <f t="shared" si="264"/>
        <v>0</v>
      </c>
      <c r="DS104" s="41">
        <f t="shared" si="264"/>
        <v>0</v>
      </c>
      <c r="DT104" s="41">
        <f t="shared" si="264"/>
        <v>0</v>
      </c>
      <c r="DU104" s="41">
        <f t="shared" si="264"/>
        <v>0</v>
      </c>
      <c r="DV104" s="41">
        <f t="shared" si="264"/>
        <v>0</v>
      </c>
      <c r="DW104" s="41">
        <f t="shared" si="264"/>
        <v>0</v>
      </c>
      <c r="DX104" s="41">
        <f t="shared" si="264"/>
        <v>0</v>
      </c>
      <c r="DY104" s="195"/>
      <c r="DZ104" s="166"/>
      <c r="EA104" s="41">
        <f t="shared" si="171"/>
        <v>0</v>
      </c>
      <c r="EB104" s="41">
        <f>EB105+EB109+EB113</f>
        <v>0</v>
      </c>
      <c r="EC104" s="41">
        <f t="shared" ref="EC104:EM104" si="265">EC105+EC109+EC113</f>
        <v>0</v>
      </c>
      <c r="ED104" s="41">
        <f t="shared" si="265"/>
        <v>0</v>
      </c>
      <c r="EE104" s="41">
        <f t="shared" si="265"/>
        <v>0</v>
      </c>
      <c r="EF104" s="41">
        <f t="shared" si="265"/>
        <v>0</v>
      </c>
      <c r="EG104" s="41">
        <f t="shared" si="265"/>
        <v>0</v>
      </c>
      <c r="EH104" s="41">
        <f t="shared" si="265"/>
        <v>0</v>
      </c>
      <c r="EI104" s="41">
        <f t="shared" si="265"/>
        <v>0</v>
      </c>
      <c r="EJ104" s="41">
        <f t="shared" si="265"/>
        <v>0</v>
      </c>
      <c r="EK104" s="41">
        <f t="shared" si="265"/>
        <v>0</v>
      </c>
      <c r="EL104" s="41">
        <f t="shared" si="265"/>
        <v>0</v>
      </c>
      <c r="EM104" s="41">
        <f t="shared" si="265"/>
        <v>0</v>
      </c>
      <c r="EN104" s="195"/>
    </row>
    <row r="105" spans="2:144" hidden="1" outlineLevel="1" x14ac:dyDescent="0.35">
      <c r="B105" s="42" t="s">
        <v>221</v>
      </c>
      <c r="C105" s="35"/>
      <c r="D105" s="33">
        <v>0</v>
      </c>
      <c r="E105" s="33">
        <v>0</v>
      </c>
      <c r="F105" s="33">
        <v>0</v>
      </c>
      <c r="G105" s="33">
        <v>0</v>
      </c>
      <c r="H105" s="33">
        <v>0</v>
      </c>
      <c r="I105" s="33">
        <v>0</v>
      </c>
      <c r="J105" s="33">
        <v>0</v>
      </c>
      <c r="K105" s="33">
        <v>0</v>
      </c>
      <c r="L105" s="33">
        <v>0</v>
      </c>
      <c r="M105" s="33">
        <v>0</v>
      </c>
      <c r="N105" s="33">
        <v>0</v>
      </c>
      <c r="O105" s="33">
        <v>0</v>
      </c>
      <c r="P105" s="33">
        <v>0</v>
      </c>
      <c r="R105" s="33">
        <v>0</v>
      </c>
      <c r="S105" s="33">
        <v>0</v>
      </c>
      <c r="T105" s="33">
        <v>0</v>
      </c>
      <c r="U105" s="33">
        <v>0</v>
      </c>
      <c r="V105" s="33">
        <v>0</v>
      </c>
      <c r="W105" s="33">
        <v>0</v>
      </c>
      <c r="X105" s="33">
        <v>0</v>
      </c>
      <c r="Y105" s="33">
        <v>0</v>
      </c>
      <c r="Z105" s="33">
        <v>0</v>
      </c>
      <c r="AA105" s="33">
        <v>0</v>
      </c>
      <c r="AB105" s="33">
        <v>0</v>
      </c>
      <c r="AC105" s="33">
        <v>0</v>
      </c>
      <c r="AD105" s="33">
        <v>0</v>
      </c>
      <c r="AF105" s="33">
        <v>0</v>
      </c>
      <c r="AG105" s="33">
        <v>0</v>
      </c>
      <c r="AH105" s="33">
        <v>0</v>
      </c>
      <c r="AI105" s="33">
        <v>0</v>
      </c>
      <c r="AJ105" s="33">
        <v>0</v>
      </c>
      <c r="AK105" s="33">
        <v>0</v>
      </c>
      <c r="AL105" s="33">
        <v>0</v>
      </c>
      <c r="AM105" s="33">
        <v>0</v>
      </c>
      <c r="AN105" s="33">
        <v>0</v>
      </c>
      <c r="AO105" s="33">
        <v>0</v>
      </c>
      <c r="AP105" s="33">
        <v>0</v>
      </c>
      <c r="AQ105" s="33">
        <v>0</v>
      </c>
      <c r="AR105" s="33">
        <v>0</v>
      </c>
      <c r="AT105" s="33">
        <v>0</v>
      </c>
      <c r="AU105" s="33">
        <v>0</v>
      </c>
      <c r="AV105" s="33">
        <v>0</v>
      </c>
      <c r="AW105" s="33">
        <v>0</v>
      </c>
      <c r="AX105" s="33">
        <v>0</v>
      </c>
      <c r="AY105" s="33">
        <v>0</v>
      </c>
      <c r="AZ105" s="33">
        <v>0</v>
      </c>
      <c r="BA105" s="33">
        <v>0</v>
      </c>
      <c r="BB105" s="33">
        <v>0</v>
      </c>
      <c r="BC105" s="33">
        <v>0</v>
      </c>
      <c r="BD105" s="33">
        <v>0</v>
      </c>
      <c r="BE105" s="33">
        <v>0</v>
      </c>
      <c r="BF105" s="33">
        <v>0</v>
      </c>
      <c r="BH105" s="33">
        <f t="shared" si="188"/>
        <v>0</v>
      </c>
      <c r="BI105" s="110">
        <f>SUM(BI106:BI108)</f>
        <v>0</v>
      </c>
      <c r="BJ105" s="110">
        <f t="shared" ref="BJ105:BT105" si="266">SUM(BJ106:BJ108)</f>
        <v>0</v>
      </c>
      <c r="BK105" s="110">
        <f t="shared" si="266"/>
        <v>0</v>
      </c>
      <c r="BL105" s="110">
        <f t="shared" si="266"/>
        <v>0</v>
      </c>
      <c r="BM105" s="110">
        <f t="shared" si="266"/>
        <v>0</v>
      </c>
      <c r="BN105" s="110">
        <f t="shared" si="266"/>
        <v>0</v>
      </c>
      <c r="BO105" s="110">
        <f t="shared" si="266"/>
        <v>0</v>
      </c>
      <c r="BP105" s="110">
        <f t="shared" si="266"/>
        <v>0</v>
      </c>
      <c r="BQ105" s="110">
        <f t="shared" si="266"/>
        <v>0</v>
      </c>
      <c r="BR105" s="110">
        <f t="shared" si="266"/>
        <v>0</v>
      </c>
      <c r="BS105" s="110">
        <f t="shared" si="266"/>
        <v>0</v>
      </c>
      <c r="BT105" s="110">
        <f t="shared" si="266"/>
        <v>0</v>
      </c>
      <c r="BV105" s="33">
        <f t="shared" si="189"/>
        <v>0</v>
      </c>
      <c r="BW105" s="33">
        <f>SUM(BW106:BW108)</f>
        <v>0</v>
      </c>
      <c r="BX105" s="33">
        <f t="shared" ref="BX105" si="267">SUM(BX106:BX108)</f>
        <v>0</v>
      </c>
      <c r="BY105" s="33">
        <f t="shared" ref="BY105" si="268">SUM(BY106:BY108)</f>
        <v>0</v>
      </c>
      <c r="BZ105" s="33">
        <f t="shared" ref="BZ105" si="269">SUM(BZ106:BZ108)</f>
        <v>0</v>
      </c>
      <c r="CA105" s="33">
        <f t="shared" ref="CA105" si="270">SUM(CA106:CA108)</f>
        <v>0</v>
      </c>
      <c r="CB105" s="33">
        <f t="shared" ref="CB105" si="271">SUM(CB106:CB108)</f>
        <v>0</v>
      </c>
      <c r="CC105" s="33">
        <f t="shared" ref="CC105" si="272">SUM(CC106:CC108)</f>
        <v>0</v>
      </c>
      <c r="CD105" s="33">
        <f t="shared" ref="CD105" si="273">SUM(CD106:CD108)</f>
        <v>0</v>
      </c>
      <c r="CE105" s="33">
        <f t="shared" ref="CE105" si="274">SUM(CE106:CE108)</f>
        <v>0</v>
      </c>
      <c r="CF105" s="33">
        <f t="shared" ref="CF105" si="275">SUM(CF106:CF108)</f>
        <v>0</v>
      </c>
      <c r="CG105" s="33">
        <f t="shared" ref="CG105" si="276">SUM(CG106:CG108)</f>
        <v>0</v>
      </c>
      <c r="CH105" s="33">
        <f t="shared" ref="CH105" si="277">SUM(CH106:CH108)</f>
        <v>0</v>
      </c>
      <c r="CJ105" s="33">
        <f t="shared" si="190"/>
        <v>0</v>
      </c>
      <c r="CK105" s="33">
        <f>SUM(CK106:CK108)</f>
        <v>0</v>
      </c>
      <c r="CL105" s="33">
        <f t="shared" ref="CL105:CV105" si="278">SUM(CL106:CL108)</f>
        <v>0</v>
      </c>
      <c r="CM105" s="33">
        <f t="shared" si="278"/>
        <v>0</v>
      </c>
      <c r="CN105" s="33">
        <f t="shared" si="278"/>
        <v>0</v>
      </c>
      <c r="CO105" s="33">
        <f t="shared" si="278"/>
        <v>0</v>
      </c>
      <c r="CP105" s="33">
        <f t="shared" si="278"/>
        <v>0</v>
      </c>
      <c r="CQ105" s="33">
        <f t="shared" si="278"/>
        <v>0</v>
      </c>
      <c r="CR105" s="33">
        <f t="shared" si="278"/>
        <v>0</v>
      </c>
      <c r="CS105" s="33">
        <f t="shared" si="278"/>
        <v>0</v>
      </c>
      <c r="CT105" s="33">
        <f t="shared" si="278"/>
        <v>0</v>
      </c>
      <c r="CU105" s="33">
        <f t="shared" si="278"/>
        <v>0</v>
      </c>
      <c r="CV105" s="33">
        <f t="shared" si="278"/>
        <v>0</v>
      </c>
      <c r="CX105" s="33">
        <f t="shared" si="191"/>
        <v>0</v>
      </c>
      <c r="CY105" s="33">
        <f>SUM(CY106:CY108)</f>
        <v>0</v>
      </c>
      <c r="CZ105" s="33">
        <f t="shared" ref="CZ105:DJ105" si="279">SUM(CZ106:CZ108)</f>
        <v>0</v>
      </c>
      <c r="DA105" s="33">
        <f t="shared" si="279"/>
        <v>0</v>
      </c>
      <c r="DB105" s="33">
        <f t="shared" si="279"/>
        <v>0</v>
      </c>
      <c r="DC105" s="33">
        <f t="shared" si="279"/>
        <v>0</v>
      </c>
      <c r="DD105" s="33">
        <f t="shared" si="279"/>
        <v>0</v>
      </c>
      <c r="DE105" s="33">
        <f t="shared" si="279"/>
        <v>0</v>
      </c>
      <c r="DF105" s="33">
        <f t="shared" si="279"/>
        <v>0</v>
      </c>
      <c r="DG105" s="33">
        <f t="shared" si="279"/>
        <v>0</v>
      </c>
      <c r="DH105" s="33">
        <f t="shared" si="279"/>
        <v>0</v>
      </c>
      <c r="DI105" s="33">
        <f t="shared" si="279"/>
        <v>0</v>
      </c>
      <c r="DJ105" s="33">
        <f t="shared" si="279"/>
        <v>0</v>
      </c>
      <c r="DL105" s="33">
        <f t="shared" si="192"/>
        <v>0</v>
      </c>
      <c r="DM105" s="33">
        <f>SUM(DM106:DM108)</f>
        <v>0</v>
      </c>
      <c r="DN105" s="33">
        <f t="shared" ref="DN105:DX105" si="280">SUM(DN106:DN108)</f>
        <v>0</v>
      </c>
      <c r="DO105" s="33">
        <f t="shared" si="280"/>
        <v>0</v>
      </c>
      <c r="DP105" s="33">
        <f t="shared" si="280"/>
        <v>0</v>
      </c>
      <c r="DQ105" s="33">
        <f t="shared" si="280"/>
        <v>0</v>
      </c>
      <c r="DR105" s="33">
        <f t="shared" si="280"/>
        <v>0</v>
      </c>
      <c r="DS105" s="33">
        <f t="shared" si="280"/>
        <v>0</v>
      </c>
      <c r="DT105" s="33">
        <f t="shared" si="280"/>
        <v>0</v>
      </c>
      <c r="DU105" s="33">
        <f t="shared" si="280"/>
        <v>0</v>
      </c>
      <c r="DV105" s="33">
        <f t="shared" si="280"/>
        <v>0</v>
      </c>
      <c r="DW105" s="33">
        <f t="shared" si="280"/>
        <v>0</v>
      </c>
      <c r="DX105" s="33">
        <f t="shared" si="280"/>
        <v>0</v>
      </c>
      <c r="DY105" s="195"/>
      <c r="EA105" s="33">
        <f t="shared" si="171"/>
        <v>0</v>
      </c>
      <c r="EB105" s="33">
        <f>SUM(EB106:EB108)</f>
        <v>0</v>
      </c>
      <c r="EC105" s="33">
        <f t="shared" ref="EC105:EM105" si="281">SUM(EC106:EC108)</f>
        <v>0</v>
      </c>
      <c r="ED105" s="33">
        <f t="shared" si="281"/>
        <v>0</v>
      </c>
      <c r="EE105" s="33">
        <f t="shared" si="281"/>
        <v>0</v>
      </c>
      <c r="EF105" s="33">
        <f t="shared" si="281"/>
        <v>0</v>
      </c>
      <c r="EG105" s="33">
        <f t="shared" si="281"/>
        <v>0</v>
      </c>
      <c r="EH105" s="33">
        <f t="shared" si="281"/>
        <v>0</v>
      </c>
      <c r="EI105" s="33">
        <f t="shared" si="281"/>
        <v>0</v>
      </c>
      <c r="EJ105" s="33">
        <f t="shared" si="281"/>
        <v>0</v>
      </c>
      <c r="EK105" s="33">
        <f t="shared" si="281"/>
        <v>0</v>
      </c>
      <c r="EL105" s="33">
        <f t="shared" si="281"/>
        <v>0</v>
      </c>
      <c r="EM105" s="33">
        <f t="shared" si="281"/>
        <v>0</v>
      </c>
      <c r="EN105" s="195"/>
    </row>
    <row r="106" spans="2:144" hidden="1" outlineLevel="1" x14ac:dyDescent="0.35">
      <c r="B106" s="39" t="s">
        <v>222</v>
      </c>
      <c r="C106" s="30"/>
      <c r="D106" s="33">
        <v>0</v>
      </c>
      <c r="E106" s="31">
        <v>0</v>
      </c>
      <c r="F106" s="31">
        <v>0</v>
      </c>
      <c r="G106" s="31">
        <v>0</v>
      </c>
      <c r="H106" s="31">
        <v>0</v>
      </c>
      <c r="I106" s="31">
        <v>0</v>
      </c>
      <c r="J106" s="31">
        <v>0</v>
      </c>
      <c r="K106" s="31">
        <v>0</v>
      </c>
      <c r="L106" s="31">
        <v>0</v>
      </c>
      <c r="M106" s="31">
        <v>0</v>
      </c>
      <c r="N106" s="31">
        <v>0</v>
      </c>
      <c r="O106" s="31">
        <v>0</v>
      </c>
      <c r="P106" s="31">
        <v>0</v>
      </c>
      <c r="R106" s="33">
        <v>0</v>
      </c>
      <c r="S106" s="31">
        <v>0</v>
      </c>
      <c r="T106" s="31">
        <v>0</v>
      </c>
      <c r="U106" s="31">
        <v>0</v>
      </c>
      <c r="V106" s="31">
        <v>0</v>
      </c>
      <c r="W106" s="31">
        <v>0</v>
      </c>
      <c r="X106" s="31">
        <v>0</v>
      </c>
      <c r="Y106" s="31">
        <v>0</v>
      </c>
      <c r="Z106" s="31">
        <v>0</v>
      </c>
      <c r="AA106" s="31">
        <v>0</v>
      </c>
      <c r="AB106" s="31">
        <v>0</v>
      </c>
      <c r="AC106" s="31">
        <v>0</v>
      </c>
      <c r="AD106" s="31">
        <v>0</v>
      </c>
      <c r="AF106" s="33">
        <v>0</v>
      </c>
      <c r="AG106" s="31">
        <v>0</v>
      </c>
      <c r="AH106" s="31">
        <v>0</v>
      </c>
      <c r="AI106" s="31">
        <v>0</v>
      </c>
      <c r="AJ106" s="31">
        <v>0</v>
      </c>
      <c r="AK106" s="31">
        <v>0</v>
      </c>
      <c r="AL106" s="31">
        <v>0</v>
      </c>
      <c r="AM106" s="31">
        <v>0</v>
      </c>
      <c r="AN106" s="31">
        <v>0</v>
      </c>
      <c r="AO106" s="31">
        <v>0</v>
      </c>
      <c r="AP106" s="31">
        <v>0</v>
      </c>
      <c r="AQ106" s="31">
        <v>0</v>
      </c>
      <c r="AR106" s="31">
        <v>0</v>
      </c>
      <c r="AT106" s="33">
        <v>0</v>
      </c>
      <c r="AU106" s="31">
        <v>0</v>
      </c>
      <c r="AV106" s="31">
        <v>0</v>
      </c>
      <c r="AW106" s="31">
        <v>0</v>
      </c>
      <c r="AX106" s="31">
        <v>0</v>
      </c>
      <c r="AY106" s="31">
        <v>0</v>
      </c>
      <c r="AZ106" s="31">
        <v>0</v>
      </c>
      <c r="BA106" s="31">
        <v>0</v>
      </c>
      <c r="BB106" s="31">
        <v>0</v>
      </c>
      <c r="BC106" s="31">
        <v>0</v>
      </c>
      <c r="BD106" s="31">
        <v>0</v>
      </c>
      <c r="BE106" s="31">
        <v>0</v>
      </c>
      <c r="BF106" s="31">
        <v>0</v>
      </c>
      <c r="BH106" s="33">
        <f t="shared" si="188"/>
        <v>0</v>
      </c>
      <c r="BI106" s="108"/>
      <c r="BJ106" s="108"/>
      <c r="BK106" s="108"/>
      <c r="BL106" s="108"/>
      <c r="BM106" s="108"/>
      <c r="BN106" s="108"/>
      <c r="BO106" s="108"/>
      <c r="BP106" s="108"/>
      <c r="BQ106" s="108"/>
      <c r="BR106" s="108"/>
      <c r="BS106" s="108"/>
      <c r="BT106" s="108"/>
      <c r="BV106" s="33">
        <f t="shared" si="189"/>
        <v>0</v>
      </c>
      <c r="BW106" s="58"/>
      <c r="BX106" s="58"/>
      <c r="BY106" s="58"/>
      <c r="BZ106" s="58"/>
      <c r="CA106" s="58"/>
      <c r="CB106" s="58"/>
      <c r="CC106" s="58"/>
      <c r="CD106" s="58"/>
      <c r="CE106" s="58"/>
      <c r="CF106" s="58"/>
      <c r="CG106" s="58"/>
      <c r="CH106" s="58"/>
      <c r="CJ106" s="33">
        <f t="shared" si="190"/>
        <v>0</v>
      </c>
      <c r="CK106" s="58"/>
      <c r="CL106" s="58"/>
      <c r="CM106" s="58"/>
      <c r="CN106" s="58"/>
      <c r="CO106" s="58"/>
      <c r="CP106" s="58"/>
      <c r="CQ106" s="58"/>
      <c r="CR106" s="58"/>
      <c r="CS106" s="58"/>
      <c r="CT106" s="58"/>
      <c r="CU106" s="58"/>
      <c r="CV106" s="58"/>
      <c r="CX106" s="33">
        <f t="shared" si="191"/>
        <v>0</v>
      </c>
      <c r="CY106" s="58"/>
      <c r="CZ106" s="58"/>
      <c r="DA106" s="58"/>
      <c r="DB106" s="58"/>
      <c r="DC106" s="58"/>
      <c r="DD106" s="58"/>
      <c r="DE106" s="58"/>
      <c r="DF106" s="58"/>
      <c r="DG106" s="58"/>
      <c r="DH106" s="58"/>
      <c r="DI106" s="58"/>
      <c r="DJ106" s="58"/>
      <c r="DL106" s="33">
        <f t="shared" si="192"/>
        <v>0</v>
      </c>
      <c r="DM106" s="58"/>
      <c r="DN106" s="58"/>
      <c r="DO106" s="58"/>
      <c r="DP106" s="58"/>
      <c r="DQ106" s="58"/>
      <c r="DR106" s="58"/>
      <c r="DS106" s="58"/>
      <c r="DT106" s="58"/>
      <c r="DU106" s="58"/>
      <c r="DV106" s="58"/>
      <c r="DW106" s="58"/>
      <c r="DX106" s="58"/>
      <c r="DY106" s="195"/>
      <c r="EA106" s="33">
        <f t="shared" si="171"/>
        <v>0</v>
      </c>
      <c r="EB106" s="58"/>
      <c r="EC106" s="58"/>
      <c r="ED106" s="58"/>
      <c r="EE106" s="58"/>
      <c r="EF106" s="58"/>
      <c r="EG106" s="58"/>
      <c r="EH106" s="58"/>
      <c r="EI106" s="58"/>
      <c r="EJ106" s="58"/>
      <c r="EK106" s="58"/>
      <c r="EL106" s="58"/>
      <c r="EM106" s="58"/>
      <c r="EN106" s="195"/>
    </row>
    <row r="107" spans="2:144" hidden="1" outlineLevel="1" x14ac:dyDescent="0.35">
      <c r="B107" s="39" t="s">
        <v>223</v>
      </c>
      <c r="C107" s="30"/>
      <c r="D107" s="33">
        <v>0</v>
      </c>
      <c r="E107" s="31">
        <v>0</v>
      </c>
      <c r="F107" s="31">
        <v>0</v>
      </c>
      <c r="G107" s="31">
        <v>0</v>
      </c>
      <c r="H107" s="31">
        <v>0</v>
      </c>
      <c r="I107" s="31">
        <v>0</v>
      </c>
      <c r="J107" s="31">
        <v>0</v>
      </c>
      <c r="K107" s="31">
        <v>0</v>
      </c>
      <c r="L107" s="31">
        <v>0</v>
      </c>
      <c r="M107" s="31">
        <v>0</v>
      </c>
      <c r="N107" s="31">
        <v>0</v>
      </c>
      <c r="O107" s="31">
        <v>0</v>
      </c>
      <c r="P107" s="31">
        <v>0</v>
      </c>
      <c r="R107" s="33">
        <v>0</v>
      </c>
      <c r="S107" s="31">
        <v>0</v>
      </c>
      <c r="T107" s="31">
        <v>0</v>
      </c>
      <c r="U107" s="31">
        <v>0</v>
      </c>
      <c r="V107" s="31">
        <v>0</v>
      </c>
      <c r="W107" s="31">
        <v>0</v>
      </c>
      <c r="X107" s="31">
        <v>0</v>
      </c>
      <c r="Y107" s="31">
        <v>0</v>
      </c>
      <c r="Z107" s="31">
        <v>0</v>
      </c>
      <c r="AA107" s="31">
        <v>0</v>
      </c>
      <c r="AB107" s="31">
        <v>0</v>
      </c>
      <c r="AC107" s="31">
        <v>0</v>
      </c>
      <c r="AD107" s="31">
        <v>0</v>
      </c>
      <c r="AF107" s="33">
        <v>0</v>
      </c>
      <c r="AG107" s="31">
        <v>0</v>
      </c>
      <c r="AH107" s="31">
        <v>0</v>
      </c>
      <c r="AI107" s="31">
        <v>0</v>
      </c>
      <c r="AJ107" s="31">
        <v>0</v>
      </c>
      <c r="AK107" s="31">
        <v>0</v>
      </c>
      <c r="AL107" s="31">
        <v>0</v>
      </c>
      <c r="AM107" s="31">
        <v>0</v>
      </c>
      <c r="AN107" s="31">
        <v>0</v>
      </c>
      <c r="AO107" s="31">
        <v>0</v>
      </c>
      <c r="AP107" s="31">
        <v>0</v>
      </c>
      <c r="AQ107" s="31">
        <v>0</v>
      </c>
      <c r="AR107" s="31">
        <v>0</v>
      </c>
      <c r="AT107" s="33">
        <v>0</v>
      </c>
      <c r="AU107" s="31">
        <v>0</v>
      </c>
      <c r="AV107" s="31">
        <v>0</v>
      </c>
      <c r="AW107" s="31">
        <v>0</v>
      </c>
      <c r="AX107" s="31">
        <v>0</v>
      </c>
      <c r="AY107" s="31">
        <v>0</v>
      </c>
      <c r="AZ107" s="31">
        <v>0</v>
      </c>
      <c r="BA107" s="31">
        <v>0</v>
      </c>
      <c r="BB107" s="31">
        <v>0</v>
      </c>
      <c r="BC107" s="31">
        <v>0</v>
      </c>
      <c r="BD107" s="31">
        <v>0</v>
      </c>
      <c r="BE107" s="31">
        <v>0</v>
      </c>
      <c r="BF107" s="31">
        <v>0</v>
      </c>
      <c r="BH107" s="33">
        <f t="shared" si="188"/>
        <v>0</v>
      </c>
      <c r="BI107" s="108"/>
      <c r="BJ107" s="108"/>
      <c r="BK107" s="108"/>
      <c r="BL107" s="108"/>
      <c r="BM107" s="108"/>
      <c r="BN107" s="108"/>
      <c r="BO107" s="108"/>
      <c r="BP107" s="108"/>
      <c r="BQ107" s="108"/>
      <c r="BR107" s="108"/>
      <c r="BS107" s="108"/>
      <c r="BT107" s="108"/>
      <c r="BV107" s="33">
        <f t="shared" si="189"/>
        <v>0</v>
      </c>
      <c r="BW107" s="58"/>
      <c r="BX107" s="58"/>
      <c r="BY107" s="58"/>
      <c r="BZ107" s="58"/>
      <c r="CA107" s="58"/>
      <c r="CB107" s="58"/>
      <c r="CC107" s="58"/>
      <c r="CD107" s="58"/>
      <c r="CE107" s="58"/>
      <c r="CF107" s="58"/>
      <c r="CG107" s="58"/>
      <c r="CH107" s="58"/>
      <c r="CJ107" s="33">
        <f t="shared" si="190"/>
        <v>0</v>
      </c>
      <c r="CK107" s="58"/>
      <c r="CL107" s="58"/>
      <c r="CM107" s="58"/>
      <c r="CN107" s="58"/>
      <c r="CO107" s="58"/>
      <c r="CP107" s="58"/>
      <c r="CQ107" s="58"/>
      <c r="CR107" s="58"/>
      <c r="CS107" s="58"/>
      <c r="CT107" s="58"/>
      <c r="CU107" s="58"/>
      <c r="CV107" s="58"/>
      <c r="CX107" s="33">
        <f t="shared" si="191"/>
        <v>0</v>
      </c>
      <c r="CY107" s="58"/>
      <c r="CZ107" s="58"/>
      <c r="DA107" s="58"/>
      <c r="DB107" s="58"/>
      <c r="DC107" s="58"/>
      <c r="DD107" s="58"/>
      <c r="DE107" s="58"/>
      <c r="DF107" s="58"/>
      <c r="DG107" s="58"/>
      <c r="DH107" s="58"/>
      <c r="DI107" s="58"/>
      <c r="DJ107" s="58"/>
      <c r="DL107" s="33">
        <f t="shared" si="192"/>
        <v>0</v>
      </c>
      <c r="DM107" s="58"/>
      <c r="DN107" s="58"/>
      <c r="DO107" s="58"/>
      <c r="DP107" s="58"/>
      <c r="DQ107" s="58"/>
      <c r="DR107" s="58"/>
      <c r="DS107" s="58"/>
      <c r="DT107" s="58"/>
      <c r="DU107" s="58"/>
      <c r="DV107" s="58"/>
      <c r="DW107" s="58"/>
      <c r="DX107" s="58"/>
      <c r="DY107" s="195"/>
      <c r="EA107" s="33">
        <f t="shared" si="171"/>
        <v>0</v>
      </c>
      <c r="EB107" s="58"/>
      <c r="EC107" s="58"/>
      <c r="ED107" s="58"/>
      <c r="EE107" s="58"/>
      <c r="EF107" s="58"/>
      <c r="EG107" s="58"/>
      <c r="EH107" s="58"/>
      <c r="EI107" s="58"/>
      <c r="EJ107" s="58"/>
      <c r="EK107" s="58"/>
      <c r="EL107" s="58"/>
      <c r="EM107" s="58"/>
      <c r="EN107" s="195"/>
    </row>
    <row r="108" spans="2:144" hidden="1" outlineLevel="1" x14ac:dyDescent="0.35">
      <c r="B108" s="39" t="s">
        <v>224</v>
      </c>
      <c r="C108" s="30"/>
      <c r="D108" s="33">
        <v>0</v>
      </c>
      <c r="E108" s="31">
        <v>0</v>
      </c>
      <c r="F108" s="31">
        <v>0</v>
      </c>
      <c r="G108" s="31">
        <v>0</v>
      </c>
      <c r="H108" s="31">
        <v>0</v>
      </c>
      <c r="I108" s="31">
        <v>0</v>
      </c>
      <c r="J108" s="31">
        <v>0</v>
      </c>
      <c r="K108" s="31">
        <v>0</v>
      </c>
      <c r="L108" s="31">
        <v>0</v>
      </c>
      <c r="M108" s="31">
        <v>0</v>
      </c>
      <c r="N108" s="31">
        <v>0</v>
      </c>
      <c r="O108" s="31">
        <v>0</v>
      </c>
      <c r="P108" s="31">
        <v>0</v>
      </c>
      <c r="R108" s="33">
        <v>0</v>
      </c>
      <c r="S108" s="31">
        <v>0</v>
      </c>
      <c r="T108" s="31">
        <v>0</v>
      </c>
      <c r="U108" s="31">
        <v>0</v>
      </c>
      <c r="V108" s="31">
        <v>0</v>
      </c>
      <c r="W108" s="31">
        <v>0</v>
      </c>
      <c r="X108" s="31">
        <v>0</v>
      </c>
      <c r="Y108" s="31">
        <v>0</v>
      </c>
      <c r="Z108" s="31">
        <v>0</v>
      </c>
      <c r="AA108" s="31">
        <v>0</v>
      </c>
      <c r="AB108" s="31">
        <v>0</v>
      </c>
      <c r="AC108" s="31">
        <v>0</v>
      </c>
      <c r="AD108" s="31">
        <v>0</v>
      </c>
      <c r="AF108" s="33">
        <v>0</v>
      </c>
      <c r="AG108" s="31">
        <v>0</v>
      </c>
      <c r="AH108" s="31">
        <v>0</v>
      </c>
      <c r="AI108" s="31">
        <v>0</v>
      </c>
      <c r="AJ108" s="31">
        <v>0</v>
      </c>
      <c r="AK108" s="31">
        <v>0</v>
      </c>
      <c r="AL108" s="31">
        <v>0</v>
      </c>
      <c r="AM108" s="31">
        <v>0</v>
      </c>
      <c r="AN108" s="31">
        <v>0</v>
      </c>
      <c r="AO108" s="31">
        <v>0</v>
      </c>
      <c r="AP108" s="31">
        <v>0</v>
      </c>
      <c r="AQ108" s="31">
        <v>0</v>
      </c>
      <c r="AR108" s="31">
        <v>0</v>
      </c>
      <c r="AT108" s="33">
        <v>0</v>
      </c>
      <c r="AU108" s="31">
        <v>0</v>
      </c>
      <c r="AV108" s="31">
        <v>0</v>
      </c>
      <c r="AW108" s="31">
        <v>0</v>
      </c>
      <c r="AX108" s="31">
        <v>0</v>
      </c>
      <c r="AY108" s="31">
        <v>0</v>
      </c>
      <c r="AZ108" s="31">
        <v>0</v>
      </c>
      <c r="BA108" s="31">
        <v>0</v>
      </c>
      <c r="BB108" s="31">
        <v>0</v>
      </c>
      <c r="BC108" s="31">
        <v>0</v>
      </c>
      <c r="BD108" s="31">
        <v>0</v>
      </c>
      <c r="BE108" s="31">
        <v>0</v>
      </c>
      <c r="BF108" s="31">
        <v>0</v>
      </c>
      <c r="BH108" s="33">
        <f t="shared" si="188"/>
        <v>0</v>
      </c>
      <c r="BI108" s="108"/>
      <c r="BJ108" s="108"/>
      <c r="BK108" s="108"/>
      <c r="BL108" s="108"/>
      <c r="BM108" s="108"/>
      <c r="BN108" s="108"/>
      <c r="BO108" s="108"/>
      <c r="BP108" s="108"/>
      <c r="BQ108" s="108"/>
      <c r="BR108" s="108"/>
      <c r="BS108" s="108"/>
      <c r="BT108" s="108"/>
      <c r="BV108" s="33">
        <f t="shared" si="189"/>
        <v>0</v>
      </c>
      <c r="BW108" s="58"/>
      <c r="BX108" s="58"/>
      <c r="BY108" s="58"/>
      <c r="BZ108" s="58"/>
      <c r="CA108" s="58"/>
      <c r="CB108" s="58"/>
      <c r="CC108" s="58"/>
      <c r="CD108" s="58"/>
      <c r="CE108" s="58"/>
      <c r="CF108" s="58"/>
      <c r="CG108" s="58"/>
      <c r="CH108" s="58"/>
      <c r="CJ108" s="33">
        <f t="shared" si="190"/>
        <v>0</v>
      </c>
      <c r="CK108" s="58"/>
      <c r="CL108" s="58"/>
      <c r="CM108" s="58"/>
      <c r="CN108" s="58"/>
      <c r="CO108" s="58"/>
      <c r="CP108" s="58"/>
      <c r="CQ108" s="58"/>
      <c r="CR108" s="58"/>
      <c r="CS108" s="58"/>
      <c r="CT108" s="58"/>
      <c r="CU108" s="58"/>
      <c r="CV108" s="58"/>
      <c r="CX108" s="33">
        <f t="shared" si="191"/>
        <v>0</v>
      </c>
      <c r="CY108" s="58"/>
      <c r="CZ108" s="58"/>
      <c r="DA108" s="58"/>
      <c r="DB108" s="58"/>
      <c r="DC108" s="58"/>
      <c r="DD108" s="58"/>
      <c r="DE108" s="58"/>
      <c r="DF108" s="58"/>
      <c r="DG108" s="58"/>
      <c r="DH108" s="58"/>
      <c r="DI108" s="58"/>
      <c r="DJ108" s="58"/>
      <c r="DL108" s="33">
        <f t="shared" si="192"/>
        <v>0</v>
      </c>
      <c r="DM108" s="58"/>
      <c r="DN108" s="58"/>
      <c r="DO108" s="58"/>
      <c r="DP108" s="58"/>
      <c r="DQ108" s="58"/>
      <c r="DR108" s="58"/>
      <c r="DS108" s="58"/>
      <c r="DT108" s="58"/>
      <c r="DU108" s="58"/>
      <c r="DV108" s="58"/>
      <c r="DW108" s="58"/>
      <c r="DX108" s="58"/>
      <c r="DY108" s="195"/>
      <c r="EA108" s="33">
        <f t="shared" si="171"/>
        <v>0</v>
      </c>
      <c r="EB108" s="58"/>
      <c r="EC108" s="58"/>
      <c r="ED108" s="58"/>
      <c r="EE108" s="58"/>
      <c r="EF108" s="58"/>
      <c r="EG108" s="58"/>
      <c r="EH108" s="58"/>
      <c r="EI108" s="58"/>
      <c r="EJ108" s="58"/>
      <c r="EK108" s="58"/>
      <c r="EL108" s="58"/>
      <c r="EM108" s="58"/>
      <c r="EN108" s="195"/>
    </row>
    <row r="109" spans="2:144" hidden="1" outlineLevel="1" x14ac:dyDescent="0.35">
      <c r="B109" s="42" t="s">
        <v>225</v>
      </c>
      <c r="C109" s="35"/>
      <c r="D109" s="33">
        <v>0</v>
      </c>
      <c r="E109" s="33">
        <v>0</v>
      </c>
      <c r="F109" s="33">
        <v>0</v>
      </c>
      <c r="G109" s="33">
        <v>0</v>
      </c>
      <c r="H109" s="33">
        <v>0</v>
      </c>
      <c r="I109" s="33">
        <v>0</v>
      </c>
      <c r="J109" s="33">
        <v>0</v>
      </c>
      <c r="K109" s="33">
        <v>0</v>
      </c>
      <c r="L109" s="33">
        <v>0</v>
      </c>
      <c r="M109" s="33">
        <v>0</v>
      </c>
      <c r="N109" s="33">
        <v>0</v>
      </c>
      <c r="O109" s="33">
        <v>0</v>
      </c>
      <c r="P109" s="33">
        <v>0</v>
      </c>
      <c r="R109" s="33">
        <v>0</v>
      </c>
      <c r="S109" s="33">
        <v>0</v>
      </c>
      <c r="T109" s="33">
        <v>0</v>
      </c>
      <c r="U109" s="33">
        <v>0</v>
      </c>
      <c r="V109" s="33">
        <v>0</v>
      </c>
      <c r="W109" s="33">
        <v>0</v>
      </c>
      <c r="X109" s="33">
        <v>0</v>
      </c>
      <c r="Y109" s="33">
        <v>0</v>
      </c>
      <c r="Z109" s="33">
        <v>0</v>
      </c>
      <c r="AA109" s="33">
        <v>0</v>
      </c>
      <c r="AB109" s="33">
        <v>0</v>
      </c>
      <c r="AC109" s="33">
        <v>0</v>
      </c>
      <c r="AD109" s="33">
        <v>0</v>
      </c>
      <c r="AF109" s="33">
        <v>0</v>
      </c>
      <c r="AG109" s="33">
        <v>0</v>
      </c>
      <c r="AH109" s="33">
        <v>0</v>
      </c>
      <c r="AI109" s="33">
        <v>0</v>
      </c>
      <c r="AJ109" s="33">
        <v>0</v>
      </c>
      <c r="AK109" s="33">
        <v>0</v>
      </c>
      <c r="AL109" s="33">
        <v>0</v>
      </c>
      <c r="AM109" s="33">
        <v>0</v>
      </c>
      <c r="AN109" s="33">
        <v>0</v>
      </c>
      <c r="AO109" s="33">
        <v>0</v>
      </c>
      <c r="AP109" s="33">
        <v>0</v>
      </c>
      <c r="AQ109" s="33">
        <v>0</v>
      </c>
      <c r="AR109" s="33">
        <v>0</v>
      </c>
      <c r="AT109" s="33">
        <v>0</v>
      </c>
      <c r="AU109" s="33">
        <v>0</v>
      </c>
      <c r="AV109" s="33">
        <v>0</v>
      </c>
      <c r="AW109" s="33">
        <v>0</v>
      </c>
      <c r="AX109" s="33">
        <v>0</v>
      </c>
      <c r="AY109" s="33">
        <v>0</v>
      </c>
      <c r="AZ109" s="33">
        <v>0</v>
      </c>
      <c r="BA109" s="33">
        <v>0</v>
      </c>
      <c r="BB109" s="33">
        <v>0</v>
      </c>
      <c r="BC109" s="33">
        <v>0</v>
      </c>
      <c r="BD109" s="33">
        <v>0</v>
      </c>
      <c r="BE109" s="33">
        <v>0</v>
      </c>
      <c r="BF109" s="33">
        <v>0</v>
      </c>
      <c r="BH109" s="33">
        <f t="shared" si="188"/>
        <v>0</v>
      </c>
      <c r="BI109" s="110">
        <f>SUM(BI110:BI112)</f>
        <v>0</v>
      </c>
      <c r="BJ109" s="110">
        <f t="shared" ref="BJ109:BT109" si="282">SUM(BJ110:BJ112)</f>
        <v>0</v>
      </c>
      <c r="BK109" s="110">
        <f t="shared" si="282"/>
        <v>0</v>
      </c>
      <c r="BL109" s="110">
        <f t="shared" si="282"/>
        <v>0</v>
      </c>
      <c r="BM109" s="110">
        <f t="shared" si="282"/>
        <v>0</v>
      </c>
      <c r="BN109" s="110">
        <f t="shared" si="282"/>
        <v>0</v>
      </c>
      <c r="BO109" s="110">
        <f t="shared" si="282"/>
        <v>0</v>
      </c>
      <c r="BP109" s="110">
        <f t="shared" si="282"/>
        <v>0</v>
      </c>
      <c r="BQ109" s="110">
        <f t="shared" si="282"/>
        <v>0</v>
      </c>
      <c r="BR109" s="110">
        <f t="shared" si="282"/>
        <v>0</v>
      </c>
      <c r="BS109" s="110">
        <f t="shared" si="282"/>
        <v>0</v>
      </c>
      <c r="BT109" s="110">
        <f t="shared" si="282"/>
        <v>0</v>
      </c>
      <c r="BV109" s="33">
        <f t="shared" si="189"/>
        <v>0</v>
      </c>
      <c r="BW109" s="33">
        <f>SUM(BW110:BW112)</f>
        <v>0</v>
      </c>
      <c r="BX109" s="33">
        <f t="shared" ref="BX109" si="283">SUM(BX110:BX112)</f>
        <v>0</v>
      </c>
      <c r="BY109" s="33">
        <f t="shared" ref="BY109" si="284">SUM(BY110:BY112)</f>
        <v>0</v>
      </c>
      <c r="BZ109" s="33">
        <f t="shared" ref="BZ109" si="285">SUM(BZ110:BZ112)</f>
        <v>0</v>
      </c>
      <c r="CA109" s="33">
        <f t="shared" ref="CA109" si="286">SUM(CA110:CA112)</f>
        <v>0</v>
      </c>
      <c r="CB109" s="33">
        <f t="shared" ref="CB109" si="287">SUM(CB110:CB112)</f>
        <v>0</v>
      </c>
      <c r="CC109" s="33">
        <f t="shared" ref="CC109" si="288">SUM(CC110:CC112)</f>
        <v>0</v>
      </c>
      <c r="CD109" s="33">
        <f t="shared" ref="CD109" si="289">SUM(CD110:CD112)</f>
        <v>0</v>
      </c>
      <c r="CE109" s="33">
        <f t="shared" ref="CE109" si="290">SUM(CE110:CE112)</f>
        <v>0</v>
      </c>
      <c r="CF109" s="33">
        <f t="shared" ref="CF109" si="291">SUM(CF110:CF112)</f>
        <v>0</v>
      </c>
      <c r="CG109" s="33">
        <f t="shared" ref="CG109" si="292">SUM(CG110:CG112)</f>
        <v>0</v>
      </c>
      <c r="CH109" s="33">
        <f t="shared" ref="CH109" si="293">SUM(CH110:CH112)</f>
        <v>0</v>
      </c>
      <c r="CJ109" s="33">
        <f t="shared" si="190"/>
        <v>0</v>
      </c>
      <c r="CK109" s="33">
        <f>SUM(CK110:CK112)</f>
        <v>0</v>
      </c>
      <c r="CL109" s="33">
        <f t="shared" ref="CL109:CV109" si="294">SUM(CL110:CL112)</f>
        <v>0</v>
      </c>
      <c r="CM109" s="33">
        <f t="shared" si="294"/>
        <v>0</v>
      </c>
      <c r="CN109" s="33">
        <f t="shared" si="294"/>
        <v>0</v>
      </c>
      <c r="CO109" s="33">
        <f t="shared" si="294"/>
        <v>0</v>
      </c>
      <c r="CP109" s="33">
        <f t="shared" si="294"/>
        <v>0</v>
      </c>
      <c r="CQ109" s="33">
        <f t="shared" si="294"/>
        <v>0</v>
      </c>
      <c r="CR109" s="33">
        <f t="shared" si="294"/>
        <v>0</v>
      </c>
      <c r="CS109" s="33">
        <f t="shared" si="294"/>
        <v>0</v>
      </c>
      <c r="CT109" s="33">
        <f t="shared" si="294"/>
        <v>0</v>
      </c>
      <c r="CU109" s="33">
        <f t="shared" si="294"/>
        <v>0</v>
      </c>
      <c r="CV109" s="33">
        <f t="shared" si="294"/>
        <v>0</v>
      </c>
      <c r="CX109" s="33">
        <f t="shared" si="191"/>
        <v>0</v>
      </c>
      <c r="CY109" s="33">
        <f>SUM(CY110:CY112)</f>
        <v>0</v>
      </c>
      <c r="CZ109" s="33">
        <f t="shared" ref="CZ109:DJ109" si="295">SUM(CZ110:CZ112)</f>
        <v>0</v>
      </c>
      <c r="DA109" s="33">
        <f t="shared" si="295"/>
        <v>0</v>
      </c>
      <c r="DB109" s="33">
        <f t="shared" si="295"/>
        <v>0</v>
      </c>
      <c r="DC109" s="33">
        <f t="shared" si="295"/>
        <v>0</v>
      </c>
      <c r="DD109" s="33">
        <f t="shared" si="295"/>
        <v>0</v>
      </c>
      <c r="DE109" s="33">
        <f t="shared" si="295"/>
        <v>0</v>
      </c>
      <c r="DF109" s="33">
        <f t="shared" si="295"/>
        <v>0</v>
      </c>
      <c r="DG109" s="33">
        <f t="shared" si="295"/>
        <v>0</v>
      </c>
      <c r="DH109" s="33">
        <f t="shared" si="295"/>
        <v>0</v>
      </c>
      <c r="DI109" s="33">
        <f t="shared" si="295"/>
        <v>0</v>
      </c>
      <c r="DJ109" s="33">
        <f t="shared" si="295"/>
        <v>0</v>
      </c>
      <c r="DL109" s="33">
        <f t="shared" si="192"/>
        <v>0</v>
      </c>
      <c r="DM109" s="33">
        <f>SUM(DM110:DM112)</f>
        <v>0</v>
      </c>
      <c r="DN109" s="33">
        <f t="shared" ref="DN109:DX109" si="296">SUM(DN110:DN112)</f>
        <v>0</v>
      </c>
      <c r="DO109" s="33">
        <f t="shared" si="296"/>
        <v>0</v>
      </c>
      <c r="DP109" s="33">
        <f t="shared" si="296"/>
        <v>0</v>
      </c>
      <c r="DQ109" s="33">
        <f t="shared" si="296"/>
        <v>0</v>
      </c>
      <c r="DR109" s="33">
        <f t="shared" si="296"/>
        <v>0</v>
      </c>
      <c r="DS109" s="33">
        <f t="shared" si="296"/>
        <v>0</v>
      </c>
      <c r="DT109" s="33">
        <f t="shared" si="296"/>
        <v>0</v>
      </c>
      <c r="DU109" s="33">
        <f t="shared" si="296"/>
        <v>0</v>
      </c>
      <c r="DV109" s="33">
        <f t="shared" si="296"/>
        <v>0</v>
      </c>
      <c r="DW109" s="33">
        <f t="shared" si="296"/>
        <v>0</v>
      </c>
      <c r="DX109" s="33">
        <f t="shared" si="296"/>
        <v>0</v>
      </c>
      <c r="DY109" s="195"/>
      <c r="EA109" s="33">
        <f t="shared" si="171"/>
        <v>0</v>
      </c>
      <c r="EB109" s="33">
        <f>SUM(EB110:EB112)</f>
        <v>0</v>
      </c>
      <c r="EC109" s="33">
        <f t="shared" ref="EC109:EM109" si="297">SUM(EC110:EC112)</f>
        <v>0</v>
      </c>
      <c r="ED109" s="33">
        <f t="shared" si="297"/>
        <v>0</v>
      </c>
      <c r="EE109" s="33">
        <f t="shared" si="297"/>
        <v>0</v>
      </c>
      <c r="EF109" s="33">
        <f t="shared" si="297"/>
        <v>0</v>
      </c>
      <c r="EG109" s="33">
        <f t="shared" si="297"/>
        <v>0</v>
      </c>
      <c r="EH109" s="33">
        <f t="shared" si="297"/>
        <v>0</v>
      </c>
      <c r="EI109" s="33">
        <f t="shared" si="297"/>
        <v>0</v>
      </c>
      <c r="EJ109" s="33">
        <f t="shared" si="297"/>
        <v>0</v>
      </c>
      <c r="EK109" s="33">
        <f t="shared" si="297"/>
        <v>0</v>
      </c>
      <c r="EL109" s="33">
        <f t="shared" si="297"/>
        <v>0</v>
      </c>
      <c r="EM109" s="33">
        <f t="shared" si="297"/>
        <v>0</v>
      </c>
      <c r="EN109" s="195"/>
    </row>
    <row r="110" spans="2:144" hidden="1" outlineLevel="1" x14ac:dyDescent="0.35">
      <c r="B110" s="39" t="s">
        <v>226</v>
      </c>
      <c r="C110" s="30"/>
      <c r="D110" s="33">
        <v>0</v>
      </c>
      <c r="E110" s="31">
        <v>0</v>
      </c>
      <c r="F110" s="31">
        <v>0</v>
      </c>
      <c r="G110" s="31">
        <v>0</v>
      </c>
      <c r="H110" s="31">
        <v>0</v>
      </c>
      <c r="I110" s="31">
        <v>0</v>
      </c>
      <c r="J110" s="31">
        <v>0</v>
      </c>
      <c r="K110" s="31">
        <v>0</v>
      </c>
      <c r="L110" s="31">
        <v>0</v>
      </c>
      <c r="M110" s="31">
        <v>0</v>
      </c>
      <c r="N110" s="31">
        <v>0</v>
      </c>
      <c r="O110" s="31">
        <v>0</v>
      </c>
      <c r="P110" s="31">
        <v>0</v>
      </c>
      <c r="R110" s="33">
        <v>0</v>
      </c>
      <c r="S110" s="31">
        <v>0</v>
      </c>
      <c r="T110" s="31">
        <v>0</v>
      </c>
      <c r="U110" s="31">
        <v>0</v>
      </c>
      <c r="V110" s="31">
        <v>0</v>
      </c>
      <c r="W110" s="31">
        <v>0</v>
      </c>
      <c r="X110" s="31">
        <v>0</v>
      </c>
      <c r="Y110" s="31">
        <v>0</v>
      </c>
      <c r="Z110" s="31">
        <v>0</v>
      </c>
      <c r="AA110" s="31">
        <v>0</v>
      </c>
      <c r="AB110" s="31">
        <v>0</v>
      </c>
      <c r="AC110" s="31">
        <v>0</v>
      </c>
      <c r="AD110" s="31">
        <v>0</v>
      </c>
      <c r="AF110" s="33">
        <v>0</v>
      </c>
      <c r="AG110" s="31">
        <v>0</v>
      </c>
      <c r="AH110" s="31">
        <v>0</v>
      </c>
      <c r="AI110" s="31">
        <v>0</v>
      </c>
      <c r="AJ110" s="31">
        <v>0</v>
      </c>
      <c r="AK110" s="31">
        <v>0</v>
      </c>
      <c r="AL110" s="31">
        <v>0</v>
      </c>
      <c r="AM110" s="31">
        <v>0</v>
      </c>
      <c r="AN110" s="31">
        <v>0</v>
      </c>
      <c r="AO110" s="31">
        <v>0</v>
      </c>
      <c r="AP110" s="31">
        <v>0</v>
      </c>
      <c r="AQ110" s="31">
        <v>0</v>
      </c>
      <c r="AR110" s="31">
        <v>0</v>
      </c>
      <c r="AT110" s="33">
        <v>0</v>
      </c>
      <c r="AU110" s="31">
        <v>0</v>
      </c>
      <c r="AV110" s="31">
        <v>0</v>
      </c>
      <c r="AW110" s="31">
        <v>0</v>
      </c>
      <c r="AX110" s="31">
        <v>0</v>
      </c>
      <c r="AY110" s="31">
        <v>0</v>
      </c>
      <c r="AZ110" s="31">
        <v>0</v>
      </c>
      <c r="BA110" s="31">
        <v>0</v>
      </c>
      <c r="BB110" s="31">
        <v>0</v>
      </c>
      <c r="BC110" s="31">
        <v>0</v>
      </c>
      <c r="BD110" s="31">
        <v>0</v>
      </c>
      <c r="BE110" s="31">
        <v>0</v>
      </c>
      <c r="BF110" s="31">
        <v>0</v>
      </c>
      <c r="BH110" s="33">
        <f t="shared" si="188"/>
        <v>0</v>
      </c>
      <c r="BI110" s="108"/>
      <c r="BJ110" s="108"/>
      <c r="BK110" s="108"/>
      <c r="BL110" s="108"/>
      <c r="BM110" s="108"/>
      <c r="BN110" s="108"/>
      <c r="BO110" s="108"/>
      <c r="BP110" s="108"/>
      <c r="BQ110" s="108"/>
      <c r="BR110" s="108"/>
      <c r="BS110" s="108"/>
      <c r="BT110" s="108"/>
      <c r="BV110" s="33">
        <f t="shared" si="189"/>
        <v>0</v>
      </c>
      <c r="BW110" s="58"/>
      <c r="BX110" s="58"/>
      <c r="BY110" s="58"/>
      <c r="BZ110" s="58"/>
      <c r="CA110" s="58"/>
      <c r="CB110" s="58"/>
      <c r="CC110" s="58"/>
      <c r="CD110" s="58"/>
      <c r="CE110" s="58"/>
      <c r="CF110" s="58"/>
      <c r="CG110" s="58"/>
      <c r="CH110" s="58"/>
      <c r="CJ110" s="33">
        <f t="shared" si="190"/>
        <v>0</v>
      </c>
      <c r="CK110" s="58"/>
      <c r="CL110" s="58"/>
      <c r="CM110" s="58"/>
      <c r="CN110" s="58"/>
      <c r="CO110" s="58"/>
      <c r="CP110" s="58"/>
      <c r="CQ110" s="58"/>
      <c r="CR110" s="58"/>
      <c r="CS110" s="58"/>
      <c r="CT110" s="58"/>
      <c r="CU110" s="58"/>
      <c r="CV110" s="58"/>
      <c r="CX110" s="33">
        <f t="shared" si="191"/>
        <v>0</v>
      </c>
      <c r="CY110" s="58"/>
      <c r="CZ110" s="58"/>
      <c r="DA110" s="58"/>
      <c r="DB110" s="58"/>
      <c r="DC110" s="58"/>
      <c r="DD110" s="58"/>
      <c r="DE110" s="58"/>
      <c r="DF110" s="58"/>
      <c r="DG110" s="58"/>
      <c r="DH110" s="58"/>
      <c r="DI110" s="58"/>
      <c r="DJ110" s="58"/>
      <c r="DL110" s="33">
        <f t="shared" si="192"/>
        <v>0</v>
      </c>
      <c r="DM110" s="58"/>
      <c r="DN110" s="58"/>
      <c r="DO110" s="58"/>
      <c r="DP110" s="58"/>
      <c r="DQ110" s="58"/>
      <c r="DR110" s="58"/>
      <c r="DS110" s="58"/>
      <c r="DT110" s="58"/>
      <c r="DU110" s="58"/>
      <c r="DV110" s="58"/>
      <c r="DW110" s="58"/>
      <c r="DX110" s="58"/>
      <c r="DY110" s="195"/>
      <c r="EA110" s="33">
        <f t="shared" si="171"/>
        <v>0</v>
      </c>
      <c r="EB110" s="58"/>
      <c r="EC110" s="58"/>
      <c r="ED110" s="58"/>
      <c r="EE110" s="58"/>
      <c r="EF110" s="58"/>
      <c r="EG110" s="58"/>
      <c r="EH110" s="58"/>
      <c r="EI110" s="58"/>
      <c r="EJ110" s="58"/>
      <c r="EK110" s="58"/>
      <c r="EL110" s="58"/>
      <c r="EM110" s="58"/>
      <c r="EN110" s="195"/>
    </row>
    <row r="111" spans="2:144" hidden="1" outlineLevel="1" x14ac:dyDescent="0.35">
      <c r="B111" s="39" t="s">
        <v>227</v>
      </c>
      <c r="C111" s="30"/>
      <c r="D111" s="33">
        <v>0</v>
      </c>
      <c r="E111" s="31">
        <v>0</v>
      </c>
      <c r="F111" s="31">
        <v>0</v>
      </c>
      <c r="G111" s="31">
        <v>0</v>
      </c>
      <c r="H111" s="31">
        <v>0</v>
      </c>
      <c r="I111" s="31">
        <v>0</v>
      </c>
      <c r="J111" s="31">
        <v>0</v>
      </c>
      <c r="K111" s="31">
        <v>0</v>
      </c>
      <c r="L111" s="31">
        <v>0</v>
      </c>
      <c r="M111" s="31">
        <v>0</v>
      </c>
      <c r="N111" s="31">
        <v>0</v>
      </c>
      <c r="O111" s="31">
        <v>0</v>
      </c>
      <c r="P111" s="31">
        <v>0</v>
      </c>
      <c r="R111" s="33">
        <v>0</v>
      </c>
      <c r="S111" s="31">
        <v>0</v>
      </c>
      <c r="T111" s="31">
        <v>0</v>
      </c>
      <c r="U111" s="31">
        <v>0</v>
      </c>
      <c r="V111" s="31">
        <v>0</v>
      </c>
      <c r="W111" s="31">
        <v>0</v>
      </c>
      <c r="X111" s="31">
        <v>0</v>
      </c>
      <c r="Y111" s="31">
        <v>0</v>
      </c>
      <c r="Z111" s="31">
        <v>0</v>
      </c>
      <c r="AA111" s="31">
        <v>0</v>
      </c>
      <c r="AB111" s="31">
        <v>0</v>
      </c>
      <c r="AC111" s="31">
        <v>0</v>
      </c>
      <c r="AD111" s="31">
        <v>0</v>
      </c>
      <c r="AF111" s="33">
        <v>0</v>
      </c>
      <c r="AG111" s="31">
        <v>0</v>
      </c>
      <c r="AH111" s="31">
        <v>0</v>
      </c>
      <c r="AI111" s="31">
        <v>0</v>
      </c>
      <c r="AJ111" s="31">
        <v>0</v>
      </c>
      <c r="AK111" s="31">
        <v>0</v>
      </c>
      <c r="AL111" s="31">
        <v>0</v>
      </c>
      <c r="AM111" s="31">
        <v>0</v>
      </c>
      <c r="AN111" s="31">
        <v>0</v>
      </c>
      <c r="AO111" s="31">
        <v>0</v>
      </c>
      <c r="AP111" s="31">
        <v>0</v>
      </c>
      <c r="AQ111" s="31">
        <v>0</v>
      </c>
      <c r="AR111" s="31">
        <v>0</v>
      </c>
      <c r="AT111" s="33">
        <v>0</v>
      </c>
      <c r="AU111" s="31">
        <v>0</v>
      </c>
      <c r="AV111" s="31">
        <v>0</v>
      </c>
      <c r="AW111" s="31">
        <v>0</v>
      </c>
      <c r="AX111" s="31">
        <v>0</v>
      </c>
      <c r="AY111" s="31">
        <v>0</v>
      </c>
      <c r="AZ111" s="31">
        <v>0</v>
      </c>
      <c r="BA111" s="31">
        <v>0</v>
      </c>
      <c r="BB111" s="31">
        <v>0</v>
      </c>
      <c r="BC111" s="31">
        <v>0</v>
      </c>
      <c r="BD111" s="31">
        <v>0</v>
      </c>
      <c r="BE111" s="31">
        <v>0</v>
      </c>
      <c r="BF111" s="31">
        <v>0</v>
      </c>
      <c r="BH111" s="33">
        <f t="shared" si="188"/>
        <v>0</v>
      </c>
      <c r="BI111" s="108"/>
      <c r="BJ111" s="108"/>
      <c r="BK111" s="108"/>
      <c r="BL111" s="108"/>
      <c r="BM111" s="108"/>
      <c r="BN111" s="108"/>
      <c r="BO111" s="108"/>
      <c r="BP111" s="108"/>
      <c r="BQ111" s="108"/>
      <c r="BR111" s="108"/>
      <c r="BS111" s="108"/>
      <c r="BT111" s="108"/>
      <c r="BV111" s="33">
        <f t="shared" si="189"/>
        <v>0</v>
      </c>
      <c r="BW111" s="58"/>
      <c r="BX111" s="58"/>
      <c r="BY111" s="58"/>
      <c r="BZ111" s="58"/>
      <c r="CA111" s="58"/>
      <c r="CB111" s="58"/>
      <c r="CC111" s="58"/>
      <c r="CD111" s="58"/>
      <c r="CE111" s="58"/>
      <c r="CF111" s="58"/>
      <c r="CG111" s="58"/>
      <c r="CH111" s="58"/>
      <c r="CJ111" s="33">
        <f t="shared" si="190"/>
        <v>0</v>
      </c>
      <c r="CK111" s="58"/>
      <c r="CL111" s="58"/>
      <c r="CM111" s="58"/>
      <c r="CN111" s="58"/>
      <c r="CO111" s="58"/>
      <c r="CP111" s="58"/>
      <c r="CQ111" s="58"/>
      <c r="CR111" s="58"/>
      <c r="CS111" s="58"/>
      <c r="CT111" s="58"/>
      <c r="CU111" s="58"/>
      <c r="CV111" s="58"/>
      <c r="CX111" s="33">
        <f t="shared" si="191"/>
        <v>0</v>
      </c>
      <c r="CY111" s="58"/>
      <c r="CZ111" s="58"/>
      <c r="DA111" s="58"/>
      <c r="DB111" s="58"/>
      <c r="DC111" s="58"/>
      <c r="DD111" s="58"/>
      <c r="DE111" s="58"/>
      <c r="DF111" s="58"/>
      <c r="DG111" s="58"/>
      <c r="DH111" s="58"/>
      <c r="DI111" s="58"/>
      <c r="DJ111" s="58"/>
      <c r="DL111" s="33">
        <f t="shared" si="192"/>
        <v>0</v>
      </c>
      <c r="DM111" s="58"/>
      <c r="DN111" s="58"/>
      <c r="DO111" s="58"/>
      <c r="DP111" s="58"/>
      <c r="DQ111" s="58"/>
      <c r="DR111" s="58"/>
      <c r="DS111" s="58"/>
      <c r="DT111" s="58"/>
      <c r="DU111" s="58"/>
      <c r="DV111" s="58"/>
      <c r="DW111" s="58"/>
      <c r="DX111" s="58"/>
      <c r="DY111" s="195"/>
      <c r="EA111" s="33">
        <f t="shared" si="171"/>
        <v>0</v>
      </c>
      <c r="EB111" s="58"/>
      <c r="EC111" s="58"/>
      <c r="ED111" s="58"/>
      <c r="EE111" s="58"/>
      <c r="EF111" s="58"/>
      <c r="EG111" s="58"/>
      <c r="EH111" s="58"/>
      <c r="EI111" s="58"/>
      <c r="EJ111" s="58"/>
      <c r="EK111" s="58"/>
      <c r="EL111" s="58"/>
      <c r="EM111" s="58"/>
      <c r="EN111" s="195"/>
    </row>
    <row r="112" spans="2:144" hidden="1" outlineLevel="1" x14ac:dyDescent="0.35">
      <c r="B112" s="39" t="s">
        <v>228</v>
      </c>
      <c r="C112" s="30"/>
      <c r="D112" s="33">
        <v>0</v>
      </c>
      <c r="E112" s="31">
        <v>0</v>
      </c>
      <c r="F112" s="31">
        <v>0</v>
      </c>
      <c r="G112" s="31">
        <v>0</v>
      </c>
      <c r="H112" s="31">
        <v>0</v>
      </c>
      <c r="I112" s="31">
        <v>0</v>
      </c>
      <c r="J112" s="31">
        <v>0</v>
      </c>
      <c r="K112" s="31">
        <v>0</v>
      </c>
      <c r="L112" s="31">
        <v>0</v>
      </c>
      <c r="M112" s="31">
        <v>0</v>
      </c>
      <c r="N112" s="31">
        <v>0</v>
      </c>
      <c r="O112" s="31">
        <v>0</v>
      </c>
      <c r="P112" s="31">
        <v>0</v>
      </c>
      <c r="R112" s="33">
        <v>0</v>
      </c>
      <c r="S112" s="31">
        <v>0</v>
      </c>
      <c r="T112" s="31">
        <v>0</v>
      </c>
      <c r="U112" s="31">
        <v>0</v>
      </c>
      <c r="V112" s="31">
        <v>0</v>
      </c>
      <c r="W112" s="31">
        <v>0</v>
      </c>
      <c r="X112" s="31">
        <v>0</v>
      </c>
      <c r="Y112" s="31">
        <v>0</v>
      </c>
      <c r="Z112" s="31">
        <v>0</v>
      </c>
      <c r="AA112" s="31">
        <v>0</v>
      </c>
      <c r="AB112" s="31">
        <v>0</v>
      </c>
      <c r="AC112" s="31">
        <v>0</v>
      </c>
      <c r="AD112" s="31">
        <v>0</v>
      </c>
      <c r="AF112" s="33">
        <v>0</v>
      </c>
      <c r="AG112" s="31">
        <v>0</v>
      </c>
      <c r="AH112" s="31">
        <v>0</v>
      </c>
      <c r="AI112" s="31">
        <v>0</v>
      </c>
      <c r="AJ112" s="31">
        <v>0</v>
      </c>
      <c r="AK112" s="31">
        <v>0</v>
      </c>
      <c r="AL112" s="31">
        <v>0</v>
      </c>
      <c r="AM112" s="31">
        <v>0</v>
      </c>
      <c r="AN112" s="31">
        <v>0</v>
      </c>
      <c r="AO112" s="31">
        <v>0</v>
      </c>
      <c r="AP112" s="31">
        <v>0</v>
      </c>
      <c r="AQ112" s="31">
        <v>0</v>
      </c>
      <c r="AR112" s="31">
        <v>0</v>
      </c>
      <c r="AT112" s="33">
        <v>0</v>
      </c>
      <c r="AU112" s="31">
        <v>0</v>
      </c>
      <c r="AV112" s="31">
        <v>0</v>
      </c>
      <c r="AW112" s="31">
        <v>0</v>
      </c>
      <c r="AX112" s="31">
        <v>0</v>
      </c>
      <c r="AY112" s="31">
        <v>0</v>
      </c>
      <c r="AZ112" s="31">
        <v>0</v>
      </c>
      <c r="BA112" s="31">
        <v>0</v>
      </c>
      <c r="BB112" s="31">
        <v>0</v>
      </c>
      <c r="BC112" s="31">
        <v>0</v>
      </c>
      <c r="BD112" s="31">
        <v>0</v>
      </c>
      <c r="BE112" s="31">
        <v>0</v>
      </c>
      <c r="BF112" s="31">
        <v>0</v>
      </c>
      <c r="BH112" s="33">
        <f t="shared" si="188"/>
        <v>0</v>
      </c>
      <c r="BI112" s="108"/>
      <c r="BJ112" s="108"/>
      <c r="BK112" s="108"/>
      <c r="BL112" s="108"/>
      <c r="BM112" s="108"/>
      <c r="BN112" s="108"/>
      <c r="BO112" s="108"/>
      <c r="BP112" s="108"/>
      <c r="BQ112" s="108"/>
      <c r="BR112" s="108"/>
      <c r="BS112" s="108"/>
      <c r="BT112" s="108"/>
      <c r="BV112" s="33">
        <f t="shared" si="189"/>
        <v>0</v>
      </c>
      <c r="BW112" s="58"/>
      <c r="BX112" s="58"/>
      <c r="BY112" s="58"/>
      <c r="BZ112" s="58"/>
      <c r="CA112" s="58"/>
      <c r="CB112" s="58"/>
      <c r="CC112" s="58"/>
      <c r="CD112" s="58"/>
      <c r="CE112" s="58"/>
      <c r="CF112" s="58"/>
      <c r="CG112" s="58"/>
      <c r="CH112" s="58"/>
      <c r="CJ112" s="33">
        <f t="shared" si="190"/>
        <v>0</v>
      </c>
      <c r="CK112" s="58"/>
      <c r="CL112" s="58"/>
      <c r="CM112" s="58"/>
      <c r="CN112" s="58"/>
      <c r="CO112" s="58"/>
      <c r="CP112" s="58"/>
      <c r="CQ112" s="58"/>
      <c r="CR112" s="58"/>
      <c r="CS112" s="58"/>
      <c r="CT112" s="58"/>
      <c r="CU112" s="58"/>
      <c r="CV112" s="58"/>
      <c r="CX112" s="33">
        <f t="shared" si="191"/>
        <v>0</v>
      </c>
      <c r="CY112" s="58"/>
      <c r="CZ112" s="58"/>
      <c r="DA112" s="58"/>
      <c r="DB112" s="58"/>
      <c r="DC112" s="58"/>
      <c r="DD112" s="58"/>
      <c r="DE112" s="58"/>
      <c r="DF112" s="58"/>
      <c r="DG112" s="58"/>
      <c r="DH112" s="58"/>
      <c r="DI112" s="58"/>
      <c r="DJ112" s="58"/>
      <c r="DL112" s="33">
        <f t="shared" si="192"/>
        <v>0</v>
      </c>
      <c r="DM112" s="58"/>
      <c r="DN112" s="58"/>
      <c r="DO112" s="58"/>
      <c r="DP112" s="58"/>
      <c r="DQ112" s="58"/>
      <c r="DR112" s="58"/>
      <c r="DS112" s="58"/>
      <c r="DT112" s="58"/>
      <c r="DU112" s="58"/>
      <c r="DV112" s="58"/>
      <c r="DW112" s="58"/>
      <c r="DX112" s="58"/>
      <c r="DY112" s="195"/>
      <c r="EA112" s="33">
        <f t="shared" si="171"/>
        <v>0</v>
      </c>
      <c r="EB112" s="58"/>
      <c r="EC112" s="58"/>
      <c r="ED112" s="58"/>
      <c r="EE112" s="58"/>
      <c r="EF112" s="58"/>
      <c r="EG112" s="58"/>
      <c r="EH112" s="58"/>
      <c r="EI112" s="58"/>
      <c r="EJ112" s="58"/>
      <c r="EK112" s="58"/>
      <c r="EL112" s="58"/>
      <c r="EM112" s="58"/>
      <c r="EN112" s="195"/>
    </row>
    <row r="113" spans="2:144" hidden="1" outlineLevel="1" x14ac:dyDescent="0.35">
      <c r="B113" s="42" t="s">
        <v>229</v>
      </c>
      <c r="C113" s="35"/>
      <c r="D113" s="33">
        <v>0</v>
      </c>
      <c r="E113" s="33">
        <v>0</v>
      </c>
      <c r="F113" s="33">
        <v>0</v>
      </c>
      <c r="G113" s="33">
        <v>0</v>
      </c>
      <c r="H113" s="33">
        <v>0</v>
      </c>
      <c r="I113" s="33">
        <v>0</v>
      </c>
      <c r="J113" s="33">
        <v>0</v>
      </c>
      <c r="K113" s="33">
        <v>0</v>
      </c>
      <c r="L113" s="33">
        <v>0</v>
      </c>
      <c r="M113" s="33">
        <v>0</v>
      </c>
      <c r="N113" s="33">
        <v>0</v>
      </c>
      <c r="O113" s="33">
        <v>0</v>
      </c>
      <c r="P113" s="33">
        <v>0</v>
      </c>
      <c r="R113" s="33">
        <v>0</v>
      </c>
      <c r="S113" s="33">
        <v>0</v>
      </c>
      <c r="T113" s="33">
        <v>0</v>
      </c>
      <c r="U113" s="33">
        <v>0</v>
      </c>
      <c r="V113" s="33">
        <v>0</v>
      </c>
      <c r="W113" s="33">
        <v>0</v>
      </c>
      <c r="X113" s="33">
        <v>0</v>
      </c>
      <c r="Y113" s="33">
        <v>0</v>
      </c>
      <c r="Z113" s="33">
        <v>0</v>
      </c>
      <c r="AA113" s="33">
        <v>0</v>
      </c>
      <c r="AB113" s="33">
        <v>0</v>
      </c>
      <c r="AC113" s="33">
        <v>0</v>
      </c>
      <c r="AD113" s="33">
        <v>0</v>
      </c>
      <c r="AF113" s="33">
        <v>0</v>
      </c>
      <c r="AG113" s="33">
        <v>0</v>
      </c>
      <c r="AH113" s="33">
        <v>0</v>
      </c>
      <c r="AI113" s="33">
        <v>0</v>
      </c>
      <c r="AJ113" s="33">
        <v>0</v>
      </c>
      <c r="AK113" s="33">
        <v>0</v>
      </c>
      <c r="AL113" s="33">
        <v>0</v>
      </c>
      <c r="AM113" s="33">
        <v>0</v>
      </c>
      <c r="AN113" s="33">
        <v>0</v>
      </c>
      <c r="AO113" s="33">
        <v>0</v>
      </c>
      <c r="AP113" s="33">
        <v>0</v>
      </c>
      <c r="AQ113" s="33">
        <v>0</v>
      </c>
      <c r="AR113" s="33">
        <v>0</v>
      </c>
      <c r="AT113" s="33">
        <v>0</v>
      </c>
      <c r="AU113" s="33">
        <v>0</v>
      </c>
      <c r="AV113" s="33">
        <v>0</v>
      </c>
      <c r="AW113" s="33">
        <v>0</v>
      </c>
      <c r="AX113" s="33">
        <v>0</v>
      </c>
      <c r="AY113" s="33">
        <v>0</v>
      </c>
      <c r="AZ113" s="33">
        <v>0</v>
      </c>
      <c r="BA113" s="33">
        <v>0</v>
      </c>
      <c r="BB113" s="33">
        <v>0</v>
      </c>
      <c r="BC113" s="33">
        <v>0</v>
      </c>
      <c r="BD113" s="33">
        <v>0</v>
      </c>
      <c r="BE113" s="33">
        <v>0</v>
      </c>
      <c r="BF113" s="33">
        <v>0</v>
      </c>
      <c r="BH113" s="33">
        <f t="shared" si="188"/>
        <v>0</v>
      </c>
      <c r="BI113" s="110">
        <f>SUM(BI114:BI116)</f>
        <v>0</v>
      </c>
      <c r="BJ113" s="110">
        <f t="shared" ref="BJ113:BT113" si="298">SUM(BJ114:BJ116)</f>
        <v>0</v>
      </c>
      <c r="BK113" s="110">
        <f t="shared" si="298"/>
        <v>0</v>
      </c>
      <c r="BL113" s="110">
        <f t="shared" si="298"/>
        <v>0</v>
      </c>
      <c r="BM113" s="110">
        <f t="shared" si="298"/>
        <v>0</v>
      </c>
      <c r="BN113" s="110">
        <f t="shared" si="298"/>
        <v>0</v>
      </c>
      <c r="BO113" s="110">
        <f t="shared" si="298"/>
        <v>0</v>
      </c>
      <c r="BP113" s="110">
        <f t="shared" si="298"/>
        <v>0</v>
      </c>
      <c r="BQ113" s="110">
        <f t="shared" si="298"/>
        <v>0</v>
      </c>
      <c r="BR113" s="110">
        <f t="shared" si="298"/>
        <v>0</v>
      </c>
      <c r="BS113" s="110">
        <f t="shared" si="298"/>
        <v>0</v>
      </c>
      <c r="BT113" s="110">
        <f t="shared" si="298"/>
        <v>0</v>
      </c>
      <c r="BV113" s="33">
        <f t="shared" si="189"/>
        <v>0</v>
      </c>
      <c r="BW113" s="33">
        <f>SUM(BW114:BW116)</f>
        <v>0</v>
      </c>
      <c r="BX113" s="33">
        <f t="shared" ref="BX113" si="299">SUM(BX114:BX116)</f>
        <v>0</v>
      </c>
      <c r="BY113" s="33">
        <f t="shared" ref="BY113" si="300">SUM(BY114:BY116)</f>
        <v>0</v>
      </c>
      <c r="BZ113" s="33">
        <f t="shared" ref="BZ113" si="301">SUM(BZ114:BZ116)</f>
        <v>0</v>
      </c>
      <c r="CA113" s="33">
        <f t="shared" ref="CA113" si="302">SUM(CA114:CA116)</f>
        <v>0</v>
      </c>
      <c r="CB113" s="33">
        <f t="shared" ref="CB113" si="303">SUM(CB114:CB116)</f>
        <v>0</v>
      </c>
      <c r="CC113" s="33">
        <f t="shared" ref="CC113" si="304">SUM(CC114:CC116)</f>
        <v>0</v>
      </c>
      <c r="CD113" s="33">
        <f t="shared" ref="CD113" si="305">SUM(CD114:CD116)</f>
        <v>0</v>
      </c>
      <c r="CE113" s="33">
        <f t="shared" ref="CE113" si="306">SUM(CE114:CE116)</f>
        <v>0</v>
      </c>
      <c r="CF113" s="33">
        <f t="shared" ref="CF113" si="307">SUM(CF114:CF116)</f>
        <v>0</v>
      </c>
      <c r="CG113" s="33">
        <f t="shared" ref="CG113" si="308">SUM(CG114:CG116)</f>
        <v>0</v>
      </c>
      <c r="CH113" s="33">
        <f t="shared" ref="CH113" si="309">SUM(CH114:CH116)</f>
        <v>0</v>
      </c>
      <c r="CJ113" s="33">
        <f t="shared" si="190"/>
        <v>0</v>
      </c>
      <c r="CK113" s="33">
        <f>SUM(CK114:CK116)</f>
        <v>0</v>
      </c>
      <c r="CL113" s="33">
        <f t="shared" ref="CL113:CV113" si="310">SUM(CL114:CL116)</f>
        <v>0</v>
      </c>
      <c r="CM113" s="33">
        <f t="shared" si="310"/>
        <v>0</v>
      </c>
      <c r="CN113" s="33">
        <f t="shared" si="310"/>
        <v>0</v>
      </c>
      <c r="CO113" s="33">
        <f t="shared" si="310"/>
        <v>0</v>
      </c>
      <c r="CP113" s="33">
        <f t="shared" si="310"/>
        <v>0</v>
      </c>
      <c r="CQ113" s="33">
        <f t="shared" si="310"/>
        <v>0</v>
      </c>
      <c r="CR113" s="33">
        <f t="shared" si="310"/>
        <v>0</v>
      </c>
      <c r="CS113" s="33">
        <f t="shared" si="310"/>
        <v>0</v>
      </c>
      <c r="CT113" s="33">
        <f t="shared" si="310"/>
        <v>0</v>
      </c>
      <c r="CU113" s="33">
        <f t="shared" si="310"/>
        <v>0</v>
      </c>
      <c r="CV113" s="33">
        <f t="shared" si="310"/>
        <v>0</v>
      </c>
      <c r="CX113" s="33">
        <f t="shared" si="191"/>
        <v>0</v>
      </c>
      <c r="CY113" s="33">
        <f>SUM(CY114:CY116)</f>
        <v>0</v>
      </c>
      <c r="CZ113" s="33">
        <f t="shared" ref="CZ113:DJ113" si="311">SUM(CZ114:CZ116)</f>
        <v>0</v>
      </c>
      <c r="DA113" s="33">
        <f t="shared" si="311"/>
        <v>0</v>
      </c>
      <c r="DB113" s="33">
        <f t="shared" si="311"/>
        <v>0</v>
      </c>
      <c r="DC113" s="33">
        <f t="shared" si="311"/>
        <v>0</v>
      </c>
      <c r="DD113" s="33">
        <f t="shared" si="311"/>
        <v>0</v>
      </c>
      <c r="DE113" s="33">
        <f t="shared" si="311"/>
        <v>0</v>
      </c>
      <c r="DF113" s="33">
        <f t="shared" si="311"/>
        <v>0</v>
      </c>
      <c r="DG113" s="33">
        <f t="shared" si="311"/>
        <v>0</v>
      </c>
      <c r="DH113" s="33">
        <f t="shared" si="311"/>
        <v>0</v>
      </c>
      <c r="DI113" s="33">
        <f t="shared" si="311"/>
        <v>0</v>
      </c>
      <c r="DJ113" s="33">
        <f t="shared" si="311"/>
        <v>0</v>
      </c>
      <c r="DL113" s="33">
        <f t="shared" si="192"/>
        <v>0</v>
      </c>
      <c r="DM113" s="33">
        <f>SUM(DM114:DM116)</f>
        <v>0</v>
      </c>
      <c r="DN113" s="33">
        <f t="shared" ref="DN113:DX113" si="312">SUM(DN114:DN116)</f>
        <v>0</v>
      </c>
      <c r="DO113" s="33">
        <f t="shared" si="312"/>
        <v>0</v>
      </c>
      <c r="DP113" s="33">
        <f t="shared" si="312"/>
        <v>0</v>
      </c>
      <c r="DQ113" s="33">
        <f t="shared" si="312"/>
        <v>0</v>
      </c>
      <c r="DR113" s="33">
        <f t="shared" si="312"/>
        <v>0</v>
      </c>
      <c r="DS113" s="33">
        <f t="shared" si="312"/>
        <v>0</v>
      </c>
      <c r="DT113" s="33">
        <f t="shared" si="312"/>
        <v>0</v>
      </c>
      <c r="DU113" s="33">
        <f t="shared" si="312"/>
        <v>0</v>
      </c>
      <c r="DV113" s="33">
        <f t="shared" si="312"/>
        <v>0</v>
      </c>
      <c r="DW113" s="33">
        <f t="shared" si="312"/>
        <v>0</v>
      </c>
      <c r="DX113" s="33">
        <f t="shared" si="312"/>
        <v>0</v>
      </c>
      <c r="DY113" s="195"/>
      <c r="EA113" s="33">
        <f t="shared" si="171"/>
        <v>0</v>
      </c>
      <c r="EB113" s="33">
        <f>SUM(EB114:EB116)</f>
        <v>0</v>
      </c>
      <c r="EC113" s="33">
        <f t="shared" ref="EC113:EM113" si="313">SUM(EC114:EC116)</f>
        <v>0</v>
      </c>
      <c r="ED113" s="33">
        <f t="shared" si="313"/>
        <v>0</v>
      </c>
      <c r="EE113" s="33">
        <f t="shared" si="313"/>
        <v>0</v>
      </c>
      <c r="EF113" s="33">
        <f t="shared" si="313"/>
        <v>0</v>
      </c>
      <c r="EG113" s="33">
        <f t="shared" si="313"/>
        <v>0</v>
      </c>
      <c r="EH113" s="33">
        <f t="shared" si="313"/>
        <v>0</v>
      </c>
      <c r="EI113" s="33">
        <f t="shared" si="313"/>
        <v>0</v>
      </c>
      <c r="EJ113" s="33">
        <f t="shared" si="313"/>
        <v>0</v>
      </c>
      <c r="EK113" s="33">
        <f t="shared" si="313"/>
        <v>0</v>
      </c>
      <c r="EL113" s="33">
        <f t="shared" si="313"/>
        <v>0</v>
      </c>
      <c r="EM113" s="33">
        <f t="shared" si="313"/>
        <v>0</v>
      </c>
      <c r="EN113" s="195"/>
    </row>
    <row r="114" spans="2:144" hidden="1" outlineLevel="1" x14ac:dyDescent="0.35">
      <c r="B114" s="39" t="s">
        <v>230</v>
      </c>
      <c r="C114" s="30"/>
      <c r="D114" s="33">
        <v>0</v>
      </c>
      <c r="E114" s="31">
        <v>0</v>
      </c>
      <c r="F114" s="31">
        <v>0</v>
      </c>
      <c r="G114" s="31">
        <v>0</v>
      </c>
      <c r="H114" s="31">
        <v>0</v>
      </c>
      <c r="I114" s="31">
        <v>0</v>
      </c>
      <c r="J114" s="31">
        <v>0</v>
      </c>
      <c r="K114" s="31">
        <v>0</v>
      </c>
      <c r="L114" s="31">
        <v>0</v>
      </c>
      <c r="M114" s="31">
        <v>0</v>
      </c>
      <c r="N114" s="31">
        <v>0</v>
      </c>
      <c r="O114" s="31">
        <v>0</v>
      </c>
      <c r="P114" s="31">
        <v>0</v>
      </c>
      <c r="R114" s="33">
        <v>0</v>
      </c>
      <c r="S114" s="31">
        <v>0</v>
      </c>
      <c r="T114" s="31">
        <v>0</v>
      </c>
      <c r="U114" s="31">
        <v>0</v>
      </c>
      <c r="V114" s="31">
        <v>0</v>
      </c>
      <c r="W114" s="31">
        <v>0</v>
      </c>
      <c r="X114" s="31">
        <v>0</v>
      </c>
      <c r="Y114" s="31">
        <v>0</v>
      </c>
      <c r="Z114" s="31">
        <v>0</v>
      </c>
      <c r="AA114" s="31">
        <v>0</v>
      </c>
      <c r="AB114" s="31">
        <v>0</v>
      </c>
      <c r="AC114" s="31">
        <v>0</v>
      </c>
      <c r="AD114" s="31">
        <v>0</v>
      </c>
      <c r="AF114" s="33">
        <v>0</v>
      </c>
      <c r="AG114" s="31">
        <v>0</v>
      </c>
      <c r="AH114" s="31">
        <v>0</v>
      </c>
      <c r="AI114" s="31">
        <v>0</v>
      </c>
      <c r="AJ114" s="31">
        <v>0</v>
      </c>
      <c r="AK114" s="31">
        <v>0</v>
      </c>
      <c r="AL114" s="31">
        <v>0</v>
      </c>
      <c r="AM114" s="31">
        <v>0</v>
      </c>
      <c r="AN114" s="31">
        <v>0</v>
      </c>
      <c r="AO114" s="31">
        <v>0</v>
      </c>
      <c r="AP114" s="31">
        <v>0</v>
      </c>
      <c r="AQ114" s="31">
        <v>0</v>
      </c>
      <c r="AR114" s="31">
        <v>0</v>
      </c>
      <c r="AT114" s="33">
        <v>0</v>
      </c>
      <c r="AU114" s="31">
        <v>0</v>
      </c>
      <c r="AV114" s="31">
        <v>0</v>
      </c>
      <c r="AW114" s="31">
        <v>0</v>
      </c>
      <c r="AX114" s="31">
        <v>0</v>
      </c>
      <c r="AY114" s="31">
        <v>0</v>
      </c>
      <c r="AZ114" s="31">
        <v>0</v>
      </c>
      <c r="BA114" s="31">
        <v>0</v>
      </c>
      <c r="BB114" s="31">
        <v>0</v>
      </c>
      <c r="BC114" s="31">
        <v>0</v>
      </c>
      <c r="BD114" s="31">
        <v>0</v>
      </c>
      <c r="BE114" s="31">
        <v>0</v>
      </c>
      <c r="BF114" s="31">
        <v>0</v>
      </c>
      <c r="BH114" s="33">
        <f t="shared" si="188"/>
        <v>0</v>
      </c>
      <c r="BI114" s="108"/>
      <c r="BJ114" s="108"/>
      <c r="BK114" s="108"/>
      <c r="BL114" s="108"/>
      <c r="BM114" s="108"/>
      <c r="BN114" s="108"/>
      <c r="BO114" s="108"/>
      <c r="BP114" s="108"/>
      <c r="BQ114" s="108"/>
      <c r="BR114" s="108"/>
      <c r="BS114" s="108"/>
      <c r="BT114" s="108"/>
      <c r="BV114" s="33">
        <f t="shared" si="189"/>
        <v>0</v>
      </c>
      <c r="BW114" s="58"/>
      <c r="BX114" s="58"/>
      <c r="BY114" s="58"/>
      <c r="BZ114" s="58"/>
      <c r="CA114" s="58"/>
      <c r="CB114" s="58"/>
      <c r="CC114" s="58"/>
      <c r="CD114" s="58"/>
      <c r="CE114" s="58"/>
      <c r="CF114" s="58"/>
      <c r="CG114" s="58"/>
      <c r="CH114" s="58"/>
      <c r="CJ114" s="33">
        <f t="shared" si="190"/>
        <v>0</v>
      </c>
      <c r="CK114" s="58"/>
      <c r="CL114" s="58"/>
      <c r="CM114" s="58"/>
      <c r="CN114" s="58"/>
      <c r="CO114" s="58"/>
      <c r="CP114" s="58"/>
      <c r="CQ114" s="58"/>
      <c r="CR114" s="58"/>
      <c r="CS114" s="58"/>
      <c r="CT114" s="58"/>
      <c r="CU114" s="58"/>
      <c r="CV114" s="58"/>
      <c r="CX114" s="33">
        <f t="shared" si="191"/>
        <v>0</v>
      </c>
      <c r="CY114" s="58"/>
      <c r="CZ114" s="58"/>
      <c r="DA114" s="58"/>
      <c r="DB114" s="58"/>
      <c r="DC114" s="58"/>
      <c r="DD114" s="58"/>
      <c r="DE114" s="58"/>
      <c r="DF114" s="58"/>
      <c r="DG114" s="58"/>
      <c r="DH114" s="58"/>
      <c r="DI114" s="58"/>
      <c r="DJ114" s="58"/>
      <c r="DL114" s="33">
        <f t="shared" si="192"/>
        <v>0</v>
      </c>
      <c r="DM114" s="58"/>
      <c r="DN114" s="58"/>
      <c r="DO114" s="58"/>
      <c r="DP114" s="58"/>
      <c r="DQ114" s="58"/>
      <c r="DR114" s="58"/>
      <c r="DS114" s="58"/>
      <c r="DT114" s="58"/>
      <c r="DU114" s="58"/>
      <c r="DV114" s="58"/>
      <c r="DW114" s="58"/>
      <c r="DX114" s="58"/>
      <c r="DY114" s="195"/>
      <c r="EA114" s="33">
        <f t="shared" si="171"/>
        <v>0</v>
      </c>
      <c r="EB114" s="58"/>
      <c r="EC114" s="58"/>
      <c r="ED114" s="58"/>
      <c r="EE114" s="58"/>
      <c r="EF114" s="58"/>
      <c r="EG114" s="58"/>
      <c r="EH114" s="58"/>
      <c r="EI114" s="58"/>
      <c r="EJ114" s="58"/>
      <c r="EK114" s="58"/>
      <c r="EL114" s="58"/>
      <c r="EM114" s="58"/>
      <c r="EN114" s="195"/>
    </row>
    <row r="115" spans="2:144" hidden="1" outlineLevel="1" x14ac:dyDescent="0.35">
      <c r="B115" s="39" t="s">
        <v>231</v>
      </c>
      <c r="C115" s="30"/>
      <c r="D115" s="33">
        <v>0</v>
      </c>
      <c r="E115" s="31">
        <v>0</v>
      </c>
      <c r="F115" s="31">
        <v>0</v>
      </c>
      <c r="G115" s="31">
        <v>0</v>
      </c>
      <c r="H115" s="31">
        <v>0</v>
      </c>
      <c r="I115" s="31">
        <v>0</v>
      </c>
      <c r="J115" s="31">
        <v>0</v>
      </c>
      <c r="K115" s="31">
        <v>0</v>
      </c>
      <c r="L115" s="31">
        <v>0</v>
      </c>
      <c r="M115" s="31">
        <v>0</v>
      </c>
      <c r="N115" s="31">
        <v>0</v>
      </c>
      <c r="O115" s="31">
        <v>0</v>
      </c>
      <c r="P115" s="31">
        <v>0</v>
      </c>
      <c r="R115" s="33">
        <v>0</v>
      </c>
      <c r="S115" s="31">
        <v>0</v>
      </c>
      <c r="T115" s="31">
        <v>0</v>
      </c>
      <c r="U115" s="31">
        <v>0</v>
      </c>
      <c r="V115" s="31">
        <v>0</v>
      </c>
      <c r="W115" s="31">
        <v>0</v>
      </c>
      <c r="X115" s="31">
        <v>0</v>
      </c>
      <c r="Y115" s="31">
        <v>0</v>
      </c>
      <c r="Z115" s="31">
        <v>0</v>
      </c>
      <c r="AA115" s="31">
        <v>0</v>
      </c>
      <c r="AB115" s="31">
        <v>0</v>
      </c>
      <c r="AC115" s="31">
        <v>0</v>
      </c>
      <c r="AD115" s="31">
        <v>0</v>
      </c>
      <c r="AF115" s="33">
        <v>0</v>
      </c>
      <c r="AG115" s="31">
        <v>0</v>
      </c>
      <c r="AH115" s="31">
        <v>0</v>
      </c>
      <c r="AI115" s="31">
        <v>0</v>
      </c>
      <c r="AJ115" s="31">
        <v>0</v>
      </c>
      <c r="AK115" s="31">
        <v>0</v>
      </c>
      <c r="AL115" s="31">
        <v>0</v>
      </c>
      <c r="AM115" s="31">
        <v>0</v>
      </c>
      <c r="AN115" s="31">
        <v>0</v>
      </c>
      <c r="AO115" s="31">
        <v>0</v>
      </c>
      <c r="AP115" s="31">
        <v>0</v>
      </c>
      <c r="AQ115" s="31">
        <v>0</v>
      </c>
      <c r="AR115" s="31">
        <v>0</v>
      </c>
      <c r="AT115" s="33">
        <v>0</v>
      </c>
      <c r="AU115" s="31">
        <v>0</v>
      </c>
      <c r="AV115" s="31">
        <v>0</v>
      </c>
      <c r="AW115" s="31">
        <v>0</v>
      </c>
      <c r="AX115" s="31">
        <v>0</v>
      </c>
      <c r="AY115" s="31">
        <v>0</v>
      </c>
      <c r="AZ115" s="31">
        <v>0</v>
      </c>
      <c r="BA115" s="31">
        <v>0</v>
      </c>
      <c r="BB115" s="31">
        <v>0</v>
      </c>
      <c r="BC115" s="31">
        <v>0</v>
      </c>
      <c r="BD115" s="31">
        <v>0</v>
      </c>
      <c r="BE115" s="31">
        <v>0</v>
      </c>
      <c r="BF115" s="31">
        <v>0</v>
      </c>
      <c r="BH115" s="33">
        <f t="shared" si="188"/>
        <v>0</v>
      </c>
      <c r="BI115" s="108"/>
      <c r="BJ115" s="108"/>
      <c r="BK115" s="108"/>
      <c r="BL115" s="108"/>
      <c r="BM115" s="108"/>
      <c r="BN115" s="108"/>
      <c r="BO115" s="108"/>
      <c r="BP115" s="108"/>
      <c r="BQ115" s="108"/>
      <c r="BR115" s="108"/>
      <c r="BS115" s="108"/>
      <c r="BT115" s="108"/>
      <c r="BV115" s="33">
        <f t="shared" si="189"/>
        <v>0</v>
      </c>
      <c r="BW115" s="58"/>
      <c r="BX115" s="58"/>
      <c r="BY115" s="58"/>
      <c r="BZ115" s="58"/>
      <c r="CA115" s="58"/>
      <c r="CB115" s="58"/>
      <c r="CC115" s="58"/>
      <c r="CD115" s="58"/>
      <c r="CE115" s="58"/>
      <c r="CF115" s="58"/>
      <c r="CG115" s="58"/>
      <c r="CH115" s="58"/>
      <c r="CJ115" s="33">
        <f t="shared" si="190"/>
        <v>0</v>
      </c>
      <c r="CK115" s="58"/>
      <c r="CL115" s="58"/>
      <c r="CM115" s="58"/>
      <c r="CN115" s="58"/>
      <c r="CO115" s="58"/>
      <c r="CP115" s="58"/>
      <c r="CQ115" s="58"/>
      <c r="CR115" s="58"/>
      <c r="CS115" s="58"/>
      <c r="CT115" s="58"/>
      <c r="CU115" s="58"/>
      <c r="CV115" s="58"/>
      <c r="CX115" s="33">
        <f t="shared" si="191"/>
        <v>0</v>
      </c>
      <c r="CY115" s="58"/>
      <c r="CZ115" s="58"/>
      <c r="DA115" s="58"/>
      <c r="DB115" s="58"/>
      <c r="DC115" s="58"/>
      <c r="DD115" s="58"/>
      <c r="DE115" s="58"/>
      <c r="DF115" s="58"/>
      <c r="DG115" s="58"/>
      <c r="DH115" s="58"/>
      <c r="DI115" s="58"/>
      <c r="DJ115" s="58"/>
      <c r="DL115" s="33">
        <f t="shared" si="192"/>
        <v>0</v>
      </c>
      <c r="DM115" s="58"/>
      <c r="DN115" s="58"/>
      <c r="DO115" s="58"/>
      <c r="DP115" s="58"/>
      <c r="DQ115" s="58"/>
      <c r="DR115" s="58"/>
      <c r="DS115" s="58"/>
      <c r="DT115" s="58"/>
      <c r="DU115" s="58"/>
      <c r="DV115" s="58"/>
      <c r="DW115" s="58"/>
      <c r="DX115" s="58"/>
      <c r="DY115" s="195"/>
      <c r="EA115" s="33">
        <f t="shared" si="171"/>
        <v>0</v>
      </c>
      <c r="EB115" s="58"/>
      <c r="EC115" s="58"/>
      <c r="ED115" s="58"/>
      <c r="EE115" s="58"/>
      <c r="EF115" s="58"/>
      <c r="EG115" s="58"/>
      <c r="EH115" s="58"/>
      <c r="EI115" s="58"/>
      <c r="EJ115" s="58"/>
      <c r="EK115" s="58"/>
      <c r="EL115" s="58"/>
      <c r="EM115" s="58"/>
      <c r="EN115" s="195"/>
    </row>
    <row r="116" spans="2:144" hidden="1" outlineLevel="1" x14ac:dyDescent="0.35">
      <c r="B116" s="39" t="s">
        <v>232</v>
      </c>
      <c r="C116" s="30"/>
      <c r="D116" s="33">
        <v>0</v>
      </c>
      <c r="E116" s="31">
        <v>0</v>
      </c>
      <c r="F116" s="31">
        <v>0</v>
      </c>
      <c r="G116" s="31">
        <v>0</v>
      </c>
      <c r="H116" s="31">
        <v>0</v>
      </c>
      <c r="I116" s="31">
        <v>0</v>
      </c>
      <c r="J116" s="31">
        <v>0</v>
      </c>
      <c r="K116" s="31">
        <v>0</v>
      </c>
      <c r="L116" s="31">
        <v>0</v>
      </c>
      <c r="M116" s="31">
        <v>0</v>
      </c>
      <c r="N116" s="31">
        <v>0</v>
      </c>
      <c r="O116" s="31">
        <v>0</v>
      </c>
      <c r="P116" s="31">
        <v>0</v>
      </c>
      <c r="R116" s="33">
        <v>0</v>
      </c>
      <c r="S116" s="31">
        <v>0</v>
      </c>
      <c r="T116" s="31">
        <v>0</v>
      </c>
      <c r="U116" s="31">
        <v>0</v>
      </c>
      <c r="V116" s="31">
        <v>0</v>
      </c>
      <c r="W116" s="31">
        <v>0</v>
      </c>
      <c r="X116" s="31">
        <v>0</v>
      </c>
      <c r="Y116" s="31">
        <v>0</v>
      </c>
      <c r="Z116" s="31">
        <v>0</v>
      </c>
      <c r="AA116" s="31">
        <v>0</v>
      </c>
      <c r="AB116" s="31">
        <v>0</v>
      </c>
      <c r="AC116" s="31">
        <v>0</v>
      </c>
      <c r="AD116" s="31">
        <v>0</v>
      </c>
      <c r="AF116" s="33">
        <v>0</v>
      </c>
      <c r="AG116" s="31">
        <v>0</v>
      </c>
      <c r="AH116" s="31">
        <v>0</v>
      </c>
      <c r="AI116" s="31">
        <v>0</v>
      </c>
      <c r="AJ116" s="31">
        <v>0</v>
      </c>
      <c r="AK116" s="31">
        <v>0</v>
      </c>
      <c r="AL116" s="31">
        <v>0</v>
      </c>
      <c r="AM116" s="31">
        <v>0</v>
      </c>
      <c r="AN116" s="31">
        <v>0</v>
      </c>
      <c r="AO116" s="31">
        <v>0</v>
      </c>
      <c r="AP116" s="31">
        <v>0</v>
      </c>
      <c r="AQ116" s="31">
        <v>0</v>
      </c>
      <c r="AR116" s="31">
        <v>0</v>
      </c>
      <c r="AT116" s="33">
        <v>0</v>
      </c>
      <c r="AU116" s="31">
        <v>0</v>
      </c>
      <c r="AV116" s="31">
        <v>0</v>
      </c>
      <c r="AW116" s="31">
        <v>0</v>
      </c>
      <c r="AX116" s="31">
        <v>0</v>
      </c>
      <c r="AY116" s="31">
        <v>0</v>
      </c>
      <c r="AZ116" s="31">
        <v>0</v>
      </c>
      <c r="BA116" s="31">
        <v>0</v>
      </c>
      <c r="BB116" s="31">
        <v>0</v>
      </c>
      <c r="BC116" s="31">
        <v>0</v>
      </c>
      <c r="BD116" s="31">
        <v>0</v>
      </c>
      <c r="BE116" s="31">
        <v>0</v>
      </c>
      <c r="BF116" s="31">
        <v>0</v>
      </c>
      <c r="BH116" s="33">
        <f t="shared" si="188"/>
        <v>0</v>
      </c>
      <c r="BI116" s="108"/>
      <c r="BJ116" s="108"/>
      <c r="BK116" s="108"/>
      <c r="BL116" s="108"/>
      <c r="BM116" s="108"/>
      <c r="BN116" s="108"/>
      <c r="BO116" s="108"/>
      <c r="BP116" s="108"/>
      <c r="BQ116" s="108"/>
      <c r="BR116" s="108"/>
      <c r="BS116" s="108"/>
      <c r="BT116" s="108"/>
      <c r="BV116" s="33">
        <f t="shared" si="189"/>
        <v>0</v>
      </c>
      <c r="BW116" s="58"/>
      <c r="BX116" s="58"/>
      <c r="BY116" s="58"/>
      <c r="BZ116" s="58"/>
      <c r="CA116" s="58"/>
      <c r="CB116" s="58"/>
      <c r="CC116" s="58"/>
      <c r="CD116" s="58"/>
      <c r="CE116" s="58"/>
      <c r="CF116" s="58"/>
      <c r="CG116" s="58"/>
      <c r="CH116" s="58"/>
      <c r="CJ116" s="33">
        <f t="shared" si="190"/>
        <v>0</v>
      </c>
      <c r="CK116" s="58"/>
      <c r="CL116" s="58"/>
      <c r="CM116" s="58"/>
      <c r="CN116" s="58"/>
      <c r="CO116" s="58"/>
      <c r="CP116" s="58"/>
      <c r="CQ116" s="58"/>
      <c r="CR116" s="58"/>
      <c r="CS116" s="58"/>
      <c r="CT116" s="58"/>
      <c r="CU116" s="58"/>
      <c r="CV116" s="58"/>
      <c r="CX116" s="33">
        <f t="shared" si="191"/>
        <v>0</v>
      </c>
      <c r="CY116" s="58"/>
      <c r="CZ116" s="58"/>
      <c r="DA116" s="58"/>
      <c r="DB116" s="58"/>
      <c r="DC116" s="58"/>
      <c r="DD116" s="58"/>
      <c r="DE116" s="58"/>
      <c r="DF116" s="58"/>
      <c r="DG116" s="58"/>
      <c r="DH116" s="58"/>
      <c r="DI116" s="58"/>
      <c r="DJ116" s="58"/>
      <c r="DL116" s="33">
        <f t="shared" si="192"/>
        <v>0</v>
      </c>
      <c r="DM116" s="58"/>
      <c r="DN116" s="58"/>
      <c r="DO116" s="58"/>
      <c r="DP116" s="58"/>
      <c r="DQ116" s="58"/>
      <c r="DR116" s="58"/>
      <c r="DS116" s="58"/>
      <c r="DT116" s="58"/>
      <c r="DU116" s="58"/>
      <c r="DV116" s="58"/>
      <c r="DW116" s="58"/>
      <c r="DX116" s="58"/>
      <c r="DY116" s="195"/>
      <c r="EA116" s="33">
        <f t="shared" si="171"/>
        <v>0</v>
      </c>
      <c r="EB116" s="58"/>
      <c r="EC116" s="58"/>
      <c r="ED116" s="58"/>
      <c r="EE116" s="58"/>
      <c r="EF116" s="58"/>
      <c r="EG116" s="58"/>
      <c r="EH116" s="58"/>
      <c r="EI116" s="58"/>
      <c r="EJ116" s="58"/>
      <c r="EK116" s="58"/>
      <c r="EL116" s="58"/>
      <c r="EM116" s="58"/>
      <c r="EN116" s="195"/>
    </row>
    <row r="117" spans="2:144" s="17" customFormat="1" collapsed="1" x14ac:dyDescent="0.35">
      <c r="B117" s="40" t="s">
        <v>233</v>
      </c>
      <c r="D117" s="41">
        <v>24193.398999999998</v>
      </c>
      <c r="E117" s="41">
        <v>1184.9690000000001</v>
      </c>
      <c r="F117" s="41">
        <v>2644.576</v>
      </c>
      <c r="G117" s="41">
        <v>838.78600000000006</v>
      </c>
      <c r="H117" s="41">
        <v>314.37</v>
      </c>
      <c r="I117" s="41">
        <v>397.733</v>
      </c>
      <c r="J117" s="41">
        <v>669.08600000000001</v>
      </c>
      <c r="K117" s="41">
        <v>387.30700000000002</v>
      </c>
      <c r="L117" s="41">
        <v>347.74</v>
      </c>
      <c r="M117" s="41">
        <v>9194.8379999999997</v>
      </c>
      <c r="N117" s="41">
        <v>3343.9610000000002</v>
      </c>
      <c r="O117" s="41">
        <v>4447.326</v>
      </c>
      <c r="P117" s="41">
        <v>422.70699999999999</v>
      </c>
      <c r="R117" s="41">
        <v>23191.035000000003</v>
      </c>
      <c r="S117" s="41">
        <v>1128.4459999999999</v>
      </c>
      <c r="T117" s="41">
        <v>11743.809000000001</v>
      </c>
      <c r="U117" s="41">
        <v>1664.8140000000001</v>
      </c>
      <c r="V117" s="41">
        <v>959.15200000000004</v>
      </c>
      <c r="W117" s="41">
        <v>632.75400000000002</v>
      </c>
      <c r="X117" s="41">
        <v>632.75400000000002</v>
      </c>
      <c r="Y117" s="41">
        <v>580.20600000000002</v>
      </c>
      <c r="Z117" s="41">
        <v>568.64799999999991</v>
      </c>
      <c r="AA117" s="41">
        <v>18.181000000000001</v>
      </c>
      <c r="AB117" s="41">
        <v>195.20700000000002</v>
      </c>
      <c r="AC117" s="41">
        <v>605.30700000000002</v>
      </c>
      <c r="AD117" s="41">
        <v>4461.7570000000005</v>
      </c>
      <c r="AF117" s="41">
        <v>10612.310999999998</v>
      </c>
      <c r="AG117" s="41">
        <v>2498.116</v>
      </c>
      <c r="AH117" s="41">
        <v>0</v>
      </c>
      <c r="AI117" s="41">
        <v>4744.5439999999999</v>
      </c>
      <c r="AJ117" s="41">
        <v>1223.3900000000001</v>
      </c>
      <c r="AK117" s="41">
        <v>582.04399999999998</v>
      </c>
      <c r="AL117" s="41">
        <v>14.333</v>
      </c>
      <c r="AM117" s="41">
        <v>15.99</v>
      </c>
      <c r="AN117" s="41">
        <v>3.806</v>
      </c>
      <c r="AO117" s="41">
        <v>13</v>
      </c>
      <c r="AP117" s="41">
        <v>636.79200000000003</v>
      </c>
      <c r="AQ117" s="41">
        <v>440.14800000000002</v>
      </c>
      <c r="AR117" s="41">
        <v>440.14800000000002</v>
      </c>
      <c r="AT117" s="41">
        <v>11266.947</v>
      </c>
      <c r="AU117" s="41">
        <v>1.925</v>
      </c>
      <c r="AV117" s="41">
        <v>1223.3900000000001</v>
      </c>
      <c r="AW117" s="41">
        <v>594.154</v>
      </c>
      <c r="AX117" s="41">
        <v>582.04399999999998</v>
      </c>
      <c r="AY117" s="41">
        <v>18.600000000000001</v>
      </c>
      <c r="AZ117" s="41">
        <v>0</v>
      </c>
      <c r="BA117" s="41">
        <v>1976.8920000000001</v>
      </c>
      <c r="BB117" s="41">
        <v>6123.6080000000002</v>
      </c>
      <c r="BC117" s="41">
        <v>6728.7259999999997</v>
      </c>
      <c r="BD117" s="41">
        <v>6141.6</v>
      </c>
      <c r="BE117" s="41">
        <v>6141.6</v>
      </c>
      <c r="BF117" s="41">
        <v>4066.4279999999999</v>
      </c>
      <c r="BH117" s="41">
        <f t="shared" si="188"/>
        <v>5395.4610000000002</v>
      </c>
      <c r="BI117" s="109">
        <f>SUM(BI118:BI122)</f>
        <v>0</v>
      </c>
      <c r="BJ117" s="109">
        <f t="shared" ref="BJ117:BT117" si="314">SUM(BJ118:BJ122)</f>
        <v>587.12599999999998</v>
      </c>
      <c r="BK117" s="109">
        <f t="shared" si="314"/>
        <v>0</v>
      </c>
      <c r="BL117" s="109">
        <f t="shared" si="314"/>
        <v>583.84199999999998</v>
      </c>
      <c r="BM117" s="109">
        <f t="shared" si="314"/>
        <v>1343.4580000000001</v>
      </c>
      <c r="BN117" s="109">
        <f t="shared" si="314"/>
        <v>1341.317</v>
      </c>
      <c r="BO117" s="109">
        <f t="shared" si="314"/>
        <v>774.14499999999998</v>
      </c>
      <c r="BP117" s="109">
        <f t="shared" si="314"/>
        <v>759.27300000000002</v>
      </c>
      <c r="BQ117" s="109">
        <f t="shared" si="314"/>
        <v>6.3</v>
      </c>
      <c r="BR117" s="109">
        <f t="shared" si="314"/>
        <v>0</v>
      </c>
      <c r="BS117" s="109">
        <f t="shared" si="314"/>
        <v>0</v>
      </c>
      <c r="BT117" s="109">
        <f t="shared" si="314"/>
        <v>0</v>
      </c>
      <c r="BV117" s="41">
        <f t="shared" si="189"/>
        <v>2770.7356199999999</v>
      </c>
      <c r="BW117" s="41">
        <f>SUM(BW118:BW122)</f>
        <v>0</v>
      </c>
      <c r="BX117" s="41">
        <f t="shared" ref="BX117" si="315">SUM(BX118:BX122)</f>
        <v>0</v>
      </c>
      <c r="BY117" s="41">
        <f t="shared" ref="BY117" si="316">SUM(BY118:BY122)</f>
        <v>11</v>
      </c>
      <c r="BZ117" s="41">
        <f t="shared" ref="BZ117" si="317">SUM(BZ118:BZ122)</f>
        <v>0</v>
      </c>
      <c r="CA117" s="41">
        <f t="shared" ref="CA117" si="318">SUM(CA118:CA122)</f>
        <v>0</v>
      </c>
      <c r="CB117" s="41">
        <f t="shared" ref="CB117" si="319">SUM(CB118:CB122)</f>
        <v>0</v>
      </c>
      <c r="CC117" s="41">
        <f t="shared" ref="CC117" si="320">SUM(CC118:CC122)</f>
        <v>0</v>
      </c>
      <c r="CD117" s="41">
        <f t="shared" ref="CD117" si="321">SUM(CD118:CD122)</f>
        <v>0</v>
      </c>
      <c r="CE117" s="41">
        <f t="shared" ref="CE117" si="322">SUM(CE118:CE122)</f>
        <v>12.225</v>
      </c>
      <c r="CF117" s="41">
        <f t="shared" ref="CF117" si="323">SUM(CF118:CF122)</f>
        <v>2.4449999999999998</v>
      </c>
      <c r="CG117" s="41">
        <f t="shared" ref="CG117" si="324">SUM(CG118:CG122)</f>
        <v>1306.61807</v>
      </c>
      <c r="CH117" s="41">
        <f t="shared" ref="CH117" si="325">SUM(CH118:CH122)</f>
        <v>1438.4475499999999</v>
      </c>
      <c r="CJ117" s="41">
        <f t="shared" si="190"/>
        <v>26496.189160000005</v>
      </c>
      <c r="CK117" s="41">
        <f>SUM(CK118:CK122)</f>
        <v>36.892159999999997</v>
      </c>
      <c r="CL117" s="41">
        <f t="shared" ref="CL117:CV117" si="326">SUM(CL118:CL122)</f>
        <v>2284.7950000000001</v>
      </c>
      <c r="CM117" s="41">
        <f t="shared" si="326"/>
        <v>8989.6460299999999</v>
      </c>
      <c r="CN117" s="41">
        <f t="shared" si="326"/>
        <v>4793.2465599999996</v>
      </c>
      <c r="CO117" s="41">
        <f t="shared" si="326"/>
        <v>1993.2449999999999</v>
      </c>
      <c r="CP117" s="41">
        <f t="shared" si="326"/>
        <v>243.18627999999998</v>
      </c>
      <c r="CQ117" s="41">
        <f t="shared" si="326"/>
        <v>111.29633999999999</v>
      </c>
      <c r="CR117" s="41">
        <f t="shared" si="326"/>
        <v>58.941339999999997</v>
      </c>
      <c r="CS117" s="41">
        <f t="shared" si="326"/>
        <v>116.64453999999999</v>
      </c>
      <c r="CT117" s="41">
        <f t="shared" si="326"/>
        <v>0</v>
      </c>
      <c r="CU117" s="41">
        <f t="shared" si="326"/>
        <v>7366.5729599999995</v>
      </c>
      <c r="CV117" s="41">
        <f t="shared" si="326"/>
        <v>501.72295000000003</v>
      </c>
      <c r="CW117" s="166"/>
      <c r="CX117" s="41">
        <f t="shared" si="191"/>
        <v>12256.622010000001</v>
      </c>
      <c r="CY117" s="41">
        <f>SUM(CY118:CY122)</f>
        <v>1595.3405600000001</v>
      </c>
      <c r="CZ117" s="41">
        <f t="shared" ref="CZ117:DJ117" si="327">SUM(CZ118:CZ122)</f>
        <v>77.664339999999996</v>
      </c>
      <c r="DA117" s="41">
        <f t="shared" si="327"/>
        <v>6807.3741599999994</v>
      </c>
      <c r="DB117" s="41">
        <f t="shared" si="327"/>
        <v>1078.68345</v>
      </c>
      <c r="DC117" s="41">
        <f t="shared" si="327"/>
        <v>1052.5393100000001</v>
      </c>
      <c r="DD117" s="41">
        <f t="shared" si="327"/>
        <v>67.701880000000003</v>
      </c>
      <c r="DE117" s="41">
        <f t="shared" si="327"/>
        <v>28.95749</v>
      </c>
      <c r="DF117" s="41">
        <f t="shared" si="327"/>
        <v>67.701880000000003</v>
      </c>
      <c r="DG117" s="41">
        <f t="shared" si="327"/>
        <v>125.38128</v>
      </c>
      <c r="DH117" s="41">
        <f t="shared" si="327"/>
        <v>1060.9701500000001</v>
      </c>
      <c r="DI117" s="41">
        <f t="shared" si="327"/>
        <v>193.60562999999999</v>
      </c>
      <c r="DJ117" s="41">
        <f t="shared" si="327"/>
        <v>100.70188</v>
      </c>
      <c r="DK117" s="166"/>
      <c r="DL117" s="41">
        <f t="shared" si="192"/>
        <v>15347.455400000001</v>
      </c>
      <c r="DM117" s="41">
        <f>SUM(DM118:DM122)</f>
        <v>565.12166999999999</v>
      </c>
      <c r="DN117" s="41">
        <f t="shared" ref="DN117:DX117" si="328">SUM(DN118:DN122)</f>
        <v>4150.4909100000004</v>
      </c>
      <c r="DO117" s="41">
        <f t="shared" si="328"/>
        <v>71.23836</v>
      </c>
      <c r="DP117" s="41">
        <f t="shared" si="328"/>
        <v>7877.1990199999991</v>
      </c>
      <c r="DQ117" s="41">
        <f t="shared" si="328"/>
        <v>415.99939999999998</v>
      </c>
      <c r="DR117" s="41">
        <f t="shared" si="328"/>
        <v>209.57764</v>
      </c>
      <c r="DS117" s="41">
        <f t="shared" si="328"/>
        <v>1350.0609200000001</v>
      </c>
      <c r="DT117" s="41">
        <f t="shared" si="328"/>
        <v>150.54039999999998</v>
      </c>
      <c r="DU117" s="41">
        <f t="shared" si="328"/>
        <v>89.038359999999997</v>
      </c>
      <c r="DV117" s="41">
        <f t="shared" si="328"/>
        <v>294.38512000000003</v>
      </c>
      <c r="DW117" s="41">
        <f t="shared" si="328"/>
        <v>99.177359999999993</v>
      </c>
      <c r="DX117" s="41">
        <f t="shared" si="328"/>
        <v>74.626239999999996</v>
      </c>
      <c r="DY117" s="195"/>
      <c r="DZ117" s="166"/>
      <c r="EA117" s="41">
        <f t="shared" si="171"/>
        <v>25295.189030000001</v>
      </c>
      <c r="EB117" s="41">
        <f>SUM(EB118:EB122)</f>
        <v>165.46636000000001</v>
      </c>
      <c r="EC117" s="41">
        <f t="shared" ref="EC117:EM117" si="329">SUM(EC118:EC122)</f>
        <v>447.89814999999999</v>
      </c>
      <c r="ED117" s="41">
        <f t="shared" si="329"/>
        <v>2272.0333899999996</v>
      </c>
      <c r="EE117" s="41">
        <f t="shared" si="329"/>
        <v>1053.1988799999999</v>
      </c>
      <c r="EF117" s="41">
        <f t="shared" si="329"/>
        <v>3389.5375999999997</v>
      </c>
      <c r="EG117" s="41">
        <f t="shared" si="329"/>
        <v>1461.3881699999999</v>
      </c>
      <c r="EH117" s="41">
        <f t="shared" si="329"/>
        <v>1543.4353100000001</v>
      </c>
      <c r="EI117" s="41">
        <f t="shared" si="329"/>
        <v>9920.9634600000009</v>
      </c>
      <c r="EJ117" s="41">
        <f t="shared" si="329"/>
        <v>1870.72398</v>
      </c>
      <c r="EK117" s="41">
        <f t="shared" si="329"/>
        <v>1172.21081</v>
      </c>
      <c r="EL117" s="41">
        <f t="shared" si="329"/>
        <v>1053.8685849999999</v>
      </c>
      <c r="EM117" s="41">
        <f t="shared" si="329"/>
        <v>944.46433499999989</v>
      </c>
      <c r="EN117" s="195"/>
    </row>
    <row r="118" spans="2:144" hidden="1" outlineLevel="1" x14ac:dyDescent="0.35">
      <c r="B118" s="42" t="s">
        <v>292</v>
      </c>
      <c r="C118" s="35"/>
      <c r="D118" s="33">
        <v>0</v>
      </c>
      <c r="E118" s="31">
        <v>0</v>
      </c>
      <c r="F118" s="31">
        <v>0</v>
      </c>
      <c r="G118" s="31">
        <v>0</v>
      </c>
      <c r="H118" s="31">
        <v>0</v>
      </c>
      <c r="I118" s="31">
        <v>0</v>
      </c>
      <c r="J118" s="31">
        <v>0</v>
      </c>
      <c r="K118" s="31">
        <v>0</v>
      </c>
      <c r="L118" s="31">
        <v>0</v>
      </c>
      <c r="M118" s="31">
        <v>0</v>
      </c>
      <c r="N118" s="31">
        <v>0</v>
      </c>
      <c r="O118" s="31">
        <v>0</v>
      </c>
      <c r="P118" s="31">
        <v>0</v>
      </c>
      <c r="R118" s="33">
        <v>0</v>
      </c>
      <c r="S118" s="31">
        <v>0</v>
      </c>
      <c r="T118" s="31">
        <v>0</v>
      </c>
      <c r="U118" s="31">
        <v>0</v>
      </c>
      <c r="V118" s="31">
        <v>0</v>
      </c>
      <c r="W118" s="31">
        <v>0</v>
      </c>
      <c r="X118" s="31">
        <v>0</v>
      </c>
      <c r="Y118" s="31">
        <v>0</v>
      </c>
      <c r="Z118" s="31">
        <v>0</v>
      </c>
      <c r="AA118" s="31">
        <v>0</v>
      </c>
      <c r="AB118" s="31">
        <v>0</v>
      </c>
      <c r="AC118" s="31">
        <v>0</v>
      </c>
      <c r="AD118" s="31">
        <v>0</v>
      </c>
      <c r="AF118" s="33">
        <v>0</v>
      </c>
      <c r="AG118" s="31">
        <v>0</v>
      </c>
      <c r="AH118" s="31">
        <v>0</v>
      </c>
      <c r="AI118" s="31">
        <v>0</v>
      </c>
      <c r="AJ118" s="31">
        <v>0</v>
      </c>
      <c r="AK118" s="31">
        <v>0</v>
      </c>
      <c r="AL118" s="31">
        <v>0</v>
      </c>
      <c r="AM118" s="31">
        <v>0</v>
      </c>
      <c r="AN118" s="31">
        <v>0</v>
      </c>
      <c r="AO118" s="31">
        <v>0</v>
      </c>
      <c r="AP118" s="31">
        <v>0</v>
      </c>
      <c r="AQ118" s="31">
        <v>0</v>
      </c>
      <c r="AR118" s="31">
        <v>0</v>
      </c>
      <c r="AT118" s="33"/>
      <c r="AU118" s="31">
        <v>0</v>
      </c>
      <c r="AV118" s="31">
        <v>0</v>
      </c>
      <c r="AW118" s="31">
        <v>0</v>
      </c>
      <c r="AX118" s="31">
        <v>0</v>
      </c>
      <c r="AY118" s="31">
        <v>0</v>
      </c>
      <c r="AZ118" s="31">
        <v>0</v>
      </c>
      <c r="BA118" s="31">
        <v>0</v>
      </c>
      <c r="BB118" s="31">
        <v>0</v>
      </c>
      <c r="BC118" s="31">
        <v>0</v>
      </c>
      <c r="BD118" s="31">
        <v>0</v>
      </c>
      <c r="BE118" s="31">
        <v>0</v>
      </c>
      <c r="BF118" s="31">
        <v>0</v>
      </c>
      <c r="BH118" s="33">
        <f t="shared" si="188"/>
        <v>0</v>
      </c>
      <c r="BI118" s="108" t="s">
        <v>289</v>
      </c>
      <c r="BJ118" s="108" t="s">
        <v>289</v>
      </c>
      <c r="BK118" s="108" t="s">
        <v>289</v>
      </c>
      <c r="BL118" s="108" t="s">
        <v>289</v>
      </c>
      <c r="BM118" s="108" t="s">
        <v>289</v>
      </c>
      <c r="BN118" s="108" t="s">
        <v>289</v>
      </c>
      <c r="BO118" s="108" t="s">
        <v>289</v>
      </c>
      <c r="BP118" s="108" t="s">
        <v>289</v>
      </c>
      <c r="BQ118" s="108" t="s">
        <v>289</v>
      </c>
      <c r="BR118" s="108" t="s">
        <v>289</v>
      </c>
      <c r="BS118" s="108" t="s">
        <v>289</v>
      </c>
      <c r="BT118" s="108" t="s">
        <v>289</v>
      </c>
      <c r="BV118" s="33">
        <f t="shared" si="189"/>
        <v>0</v>
      </c>
      <c r="BW118" s="108">
        <v>0</v>
      </c>
      <c r="BX118" s="108">
        <v>0</v>
      </c>
      <c r="BY118" s="108">
        <v>0</v>
      </c>
      <c r="BZ118" s="108">
        <v>0</v>
      </c>
      <c r="CA118" s="108">
        <v>0</v>
      </c>
      <c r="CB118" s="108">
        <v>0</v>
      </c>
      <c r="CC118" s="108">
        <v>0</v>
      </c>
      <c r="CD118" s="108">
        <v>0</v>
      </c>
      <c r="CE118" s="108">
        <v>0</v>
      </c>
      <c r="CF118" s="108">
        <v>0</v>
      </c>
      <c r="CG118" s="108">
        <v>0</v>
      </c>
      <c r="CH118" s="108">
        <v>0</v>
      </c>
      <c r="CI118" s="165"/>
      <c r="CJ118" s="110">
        <f t="shared" si="190"/>
        <v>0</v>
      </c>
      <c r="CK118" s="108">
        <v>0</v>
      </c>
      <c r="CL118" s="108">
        <v>0</v>
      </c>
      <c r="CM118" s="108">
        <v>0</v>
      </c>
      <c r="CN118" s="108">
        <v>0</v>
      </c>
      <c r="CO118" s="108">
        <v>0</v>
      </c>
      <c r="CP118" s="108">
        <v>0</v>
      </c>
      <c r="CQ118" s="108">
        <v>0</v>
      </c>
      <c r="CR118" s="108">
        <v>0</v>
      </c>
      <c r="CS118" s="108">
        <v>0</v>
      </c>
      <c r="CT118" s="108">
        <v>0</v>
      </c>
      <c r="CU118" s="108">
        <v>0</v>
      </c>
      <c r="CV118" s="108">
        <v>0</v>
      </c>
      <c r="CX118" s="110">
        <f t="shared" si="191"/>
        <v>0</v>
      </c>
      <c r="CY118" s="108"/>
      <c r="CZ118" s="108"/>
      <c r="DA118" s="108"/>
      <c r="DB118" s="108"/>
      <c r="DC118" s="108"/>
      <c r="DD118" s="108"/>
      <c r="DE118" s="108"/>
      <c r="DF118" s="108">
        <v>0</v>
      </c>
      <c r="DG118" s="108">
        <v>0</v>
      </c>
      <c r="DH118" s="108"/>
      <c r="DI118" s="108"/>
      <c r="DJ118" s="108"/>
      <c r="DL118" s="33">
        <f t="shared" si="192"/>
        <v>988.61130000000003</v>
      </c>
      <c r="DM118" s="58">
        <v>0</v>
      </c>
      <c r="DN118" s="58">
        <v>0</v>
      </c>
      <c r="DO118" s="58">
        <v>0</v>
      </c>
      <c r="DP118" s="58">
        <v>0</v>
      </c>
      <c r="DQ118" s="58">
        <v>0</v>
      </c>
      <c r="DR118" s="58">
        <v>0</v>
      </c>
      <c r="DS118" s="58">
        <v>988.61130000000003</v>
      </c>
      <c r="DT118" s="58">
        <v>0</v>
      </c>
      <c r="DU118" s="58">
        <v>0</v>
      </c>
      <c r="DV118" s="58">
        <v>0</v>
      </c>
      <c r="DW118" s="58">
        <v>0</v>
      </c>
      <c r="DX118" s="58">
        <v>0</v>
      </c>
      <c r="DY118" s="195" t="s">
        <v>432</v>
      </c>
      <c r="EA118" s="33">
        <f t="shared" si="171"/>
        <v>7371.4430400000001</v>
      </c>
      <c r="EB118" s="58">
        <v>0</v>
      </c>
      <c r="EC118" s="58">
        <v>0</v>
      </c>
      <c r="ED118" s="58">
        <v>231.21943999999999</v>
      </c>
      <c r="EE118" s="58">
        <v>462.38493</v>
      </c>
      <c r="EF118" s="58">
        <v>993.78243999999995</v>
      </c>
      <c r="EG118" s="58">
        <v>1020.57422</v>
      </c>
      <c r="EH118" s="58">
        <v>1052.6213600000001</v>
      </c>
      <c r="EI118" s="58">
        <v>1140.14951</v>
      </c>
      <c r="EJ118" s="58">
        <v>1229.91003</v>
      </c>
      <c r="EK118" s="58">
        <v>681.39685999999995</v>
      </c>
      <c r="EL118" s="58">
        <v>559.40425000000005</v>
      </c>
      <c r="EM118" s="58">
        <v>0</v>
      </c>
      <c r="EN118" s="195" t="s">
        <v>436</v>
      </c>
    </row>
    <row r="119" spans="2:144" hidden="1" outlineLevel="1" x14ac:dyDescent="0.35">
      <c r="B119" s="42" t="s">
        <v>234</v>
      </c>
      <c r="C119" s="35"/>
      <c r="D119" s="33">
        <v>21124.323</v>
      </c>
      <c r="E119" s="31">
        <v>1184.9690000000001</v>
      </c>
      <c r="F119" s="31">
        <v>414.25</v>
      </c>
      <c r="G119" s="31">
        <v>449.12799999999999</v>
      </c>
      <c r="H119" s="31">
        <v>314.37</v>
      </c>
      <c r="I119" s="31">
        <v>305.08800000000002</v>
      </c>
      <c r="J119" s="31">
        <v>669.08600000000001</v>
      </c>
      <c r="K119" s="31">
        <v>309.03800000000001</v>
      </c>
      <c r="L119" s="31">
        <v>305.08800000000002</v>
      </c>
      <c r="M119" s="31">
        <v>9186.8529999999992</v>
      </c>
      <c r="N119" s="31">
        <v>3202.9650000000001</v>
      </c>
      <c r="O119" s="31">
        <v>4368.7659999999996</v>
      </c>
      <c r="P119" s="31">
        <v>414.72199999999998</v>
      </c>
      <c r="R119" s="33">
        <v>10441.781999999999</v>
      </c>
      <c r="S119" s="31">
        <v>1015.795</v>
      </c>
      <c r="T119" s="31">
        <v>465.85899999999998</v>
      </c>
      <c r="U119" s="31">
        <v>1615.4590000000001</v>
      </c>
      <c r="V119" s="31">
        <v>376.988</v>
      </c>
      <c r="W119" s="31">
        <v>612.26300000000003</v>
      </c>
      <c r="X119" s="31">
        <v>612.26300000000003</v>
      </c>
      <c r="Y119" s="31">
        <v>580.20600000000002</v>
      </c>
      <c r="Z119" s="31">
        <v>488.88099999999997</v>
      </c>
      <c r="AA119" s="31">
        <v>18.181000000000001</v>
      </c>
      <c r="AB119" s="31">
        <v>187.22200000000001</v>
      </c>
      <c r="AC119" s="31">
        <v>18.181000000000001</v>
      </c>
      <c r="AD119" s="31">
        <v>4450.4840000000004</v>
      </c>
      <c r="AF119" s="33">
        <v>6680.4119999999994</v>
      </c>
      <c r="AG119" s="31">
        <v>2498.116</v>
      </c>
      <c r="AH119" s="31">
        <v>0</v>
      </c>
      <c r="AI119" s="31">
        <v>4162.5</v>
      </c>
      <c r="AJ119" s="31">
        <v>0</v>
      </c>
      <c r="AK119" s="31">
        <v>0</v>
      </c>
      <c r="AL119" s="31">
        <v>0</v>
      </c>
      <c r="AM119" s="31">
        <v>15.99</v>
      </c>
      <c r="AN119" s="31">
        <v>3.806</v>
      </c>
      <c r="AO119" s="31">
        <v>0</v>
      </c>
      <c r="AP119" s="31">
        <v>0</v>
      </c>
      <c r="AQ119" s="31">
        <v>0</v>
      </c>
      <c r="AR119" s="31">
        <v>0</v>
      </c>
      <c r="AT119" s="33">
        <v>41.802</v>
      </c>
      <c r="AU119" s="31">
        <v>0</v>
      </c>
      <c r="AV119" s="31">
        <v>0</v>
      </c>
      <c r="AW119" s="31">
        <v>12.11</v>
      </c>
      <c r="AX119" s="31">
        <v>0</v>
      </c>
      <c r="AY119" s="31">
        <v>7.6</v>
      </c>
      <c r="AZ119" s="31">
        <v>0</v>
      </c>
      <c r="BA119" s="31">
        <v>1265.654</v>
      </c>
      <c r="BB119" s="31">
        <v>1265.654</v>
      </c>
      <c r="BC119" s="31">
        <v>1426.0709999999999</v>
      </c>
      <c r="BD119" s="31">
        <v>1426.0709999999999</v>
      </c>
      <c r="BE119" s="31">
        <v>1426.0709999999999</v>
      </c>
      <c r="BF119" s="31">
        <v>1426.07</v>
      </c>
      <c r="BH119" s="33">
        <f t="shared" si="188"/>
        <v>23.312999999999999</v>
      </c>
      <c r="BI119" s="108" t="s">
        <v>289</v>
      </c>
      <c r="BJ119" s="108" t="s">
        <v>289</v>
      </c>
      <c r="BK119" s="108" t="s">
        <v>289</v>
      </c>
      <c r="BL119" s="108" t="s">
        <v>289</v>
      </c>
      <c r="BM119" s="108">
        <v>2.141</v>
      </c>
      <c r="BN119" s="108" t="s">
        <v>289</v>
      </c>
      <c r="BO119" s="108">
        <v>14.872</v>
      </c>
      <c r="BP119" s="108" t="s">
        <v>289</v>
      </c>
      <c r="BQ119" s="108">
        <v>6.3</v>
      </c>
      <c r="BR119" s="108" t="s">
        <v>289</v>
      </c>
      <c r="BS119" s="108" t="s">
        <v>289</v>
      </c>
      <c r="BT119" s="108" t="s">
        <v>289</v>
      </c>
      <c r="BV119" s="33">
        <f t="shared" si="189"/>
        <v>2679.9184</v>
      </c>
      <c r="BW119" s="108">
        <v>0</v>
      </c>
      <c r="BX119" s="108">
        <v>0</v>
      </c>
      <c r="BY119" s="108">
        <v>0</v>
      </c>
      <c r="BZ119" s="108">
        <v>0</v>
      </c>
      <c r="CA119" s="108">
        <v>0</v>
      </c>
      <c r="CB119" s="108">
        <v>0</v>
      </c>
      <c r="CC119" s="108">
        <v>0</v>
      </c>
      <c r="CD119" s="108">
        <v>0</v>
      </c>
      <c r="CE119" s="108">
        <v>0</v>
      </c>
      <c r="CF119" s="108">
        <v>0</v>
      </c>
      <c r="CG119" s="108">
        <v>1304.1730700000001</v>
      </c>
      <c r="CH119" s="108">
        <v>1375.74533</v>
      </c>
      <c r="CI119" s="165"/>
      <c r="CJ119" s="110">
        <f t="shared" si="190"/>
        <v>11609.751359999998</v>
      </c>
      <c r="CK119" s="108">
        <v>34.447159999999997</v>
      </c>
      <c r="CL119" s="108">
        <v>2282.35</v>
      </c>
      <c r="CM119" s="108">
        <v>5</v>
      </c>
      <c r="CN119" s="108">
        <v>0</v>
      </c>
      <c r="CO119" s="108">
        <v>1990.8</v>
      </c>
      <c r="CP119" s="108">
        <v>4.9759200000000003</v>
      </c>
      <c r="CQ119" s="108">
        <v>49.91</v>
      </c>
      <c r="CR119" s="108">
        <v>0</v>
      </c>
      <c r="CS119" s="108">
        <v>53.4</v>
      </c>
      <c r="CT119" s="108">
        <v>0</v>
      </c>
      <c r="CU119" s="108">
        <v>7188.8682799999997</v>
      </c>
      <c r="CV119" s="108">
        <v>0</v>
      </c>
      <c r="CX119" s="110">
        <f t="shared" si="191"/>
        <v>1073.93642</v>
      </c>
      <c r="CY119" s="108">
        <v>0</v>
      </c>
      <c r="CZ119" s="108">
        <v>3.2</v>
      </c>
      <c r="DA119" s="108">
        <v>0</v>
      </c>
      <c r="DB119" s="108">
        <v>39.704000000000001</v>
      </c>
      <c r="DC119" s="108">
        <v>0</v>
      </c>
      <c r="DD119" s="108">
        <v>0</v>
      </c>
      <c r="DE119" s="108">
        <v>4.7641499999999999</v>
      </c>
      <c r="DF119" s="108">
        <v>0</v>
      </c>
      <c r="DG119" s="108">
        <v>0</v>
      </c>
      <c r="DH119" s="108">
        <v>993.26827000000003</v>
      </c>
      <c r="DI119" s="108">
        <v>0</v>
      </c>
      <c r="DJ119" s="108">
        <v>33</v>
      </c>
      <c r="DL119" s="33">
        <f t="shared" si="192"/>
        <v>620.21503999999993</v>
      </c>
      <c r="DM119" s="58">
        <v>0</v>
      </c>
      <c r="DN119" s="58">
        <v>16.298559999999998</v>
      </c>
      <c r="DO119" s="58">
        <v>0</v>
      </c>
      <c r="DP119" s="58">
        <v>0</v>
      </c>
      <c r="DQ119" s="58">
        <v>0</v>
      </c>
      <c r="DR119" s="58">
        <v>138.33928</v>
      </c>
      <c r="DS119" s="58">
        <v>290.21125999999998</v>
      </c>
      <c r="DT119" s="58">
        <v>76.444399999999987</v>
      </c>
      <c r="DU119" s="58">
        <v>17.8</v>
      </c>
      <c r="DV119" s="58">
        <v>49.794659999999993</v>
      </c>
      <c r="DW119" s="58">
        <v>27.939</v>
      </c>
      <c r="DX119" s="58">
        <v>3.38788</v>
      </c>
      <c r="DY119" s="195"/>
      <c r="EA119" s="33">
        <f t="shared" si="171"/>
        <v>2511.0029999999997</v>
      </c>
      <c r="EB119" s="58">
        <v>94.227999999999994</v>
      </c>
      <c r="EC119" s="58">
        <v>266.77499999999998</v>
      </c>
      <c r="ED119" s="58">
        <v>50</v>
      </c>
      <c r="EE119" s="58">
        <v>50</v>
      </c>
      <c r="EF119" s="58">
        <v>300</v>
      </c>
      <c r="EG119" s="58">
        <v>150</v>
      </c>
      <c r="EH119" s="58">
        <v>200</v>
      </c>
      <c r="EI119" s="58">
        <v>200</v>
      </c>
      <c r="EJ119" s="58">
        <v>350</v>
      </c>
      <c r="EK119" s="58">
        <v>200</v>
      </c>
      <c r="EL119" s="58">
        <v>200</v>
      </c>
      <c r="EM119" s="58">
        <v>450</v>
      </c>
      <c r="EN119" s="195"/>
    </row>
    <row r="120" spans="2:144" hidden="1" outlineLevel="1" x14ac:dyDescent="0.35">
      <c r="B120" s="42" t="s">
        <v>235</v>
      </c>
      <c r="C120" s="35"/>
      <c r="D120" s="33">
        <v>0</v>
      </c>
      <c r="E120" s="31">
        <v>0</v>
      </c>
      <c r="F120" s="31">
        <v>0</v>
      </c>
      <c r="G120" s="31">
        <v>0</v>
      </c>
      <c r="H120" s="31">
        <v>0</v>
      </c>
      <c r="I120" s="31">
        <v>0</v>
      </c>
      <c r="J120" s="31">
        <v>0</v>
      </c>
      <c r="K120" s="31">
        <v>0</v>
      </c>
      <c r="L120" s="31">
        <v>0</v>
      </c>
      <c r="M120" s="31">
        <v>0</v>
      </c>
      <c r="N120" s="31">
        <v>0</v>
      </c>
      <c r="O120" s="31">
        <v>0</v>
      </c>
      <c r="P120" s="31">
        <v>0</v>
      </c>
      <c r="R120" s="33">
        <v>0</v>
      </c>
      <c r="S120" s="31">
        <v>0</v>
      </c>
      <c r="T120" s="31">
        <v>0</v>
      </c>
      <c r="U120" s="31">
        <v>0</v>
      </c>
      <c r="V120" s="31">
        <v>0</v>
      </c>
      <c r="W120" s="31">
        <v>0</v>
      </c>
      <c r="X120" s="31">
        <v>0</v>
      </c>
      <c r="Y120" s="31">
        <v>0</v>
      </c>
      <c r="Z120" s="31">
        <v>0</v>
      </c>
      <c r="AA120" s="31">
        <v>0</v>
      </c>
      <c r="AB120" s="31">
        <v>0</v>
      </c>
      <c r="AC120" s="31">
        <v>0</v>
      </c>
      <c r="AD120" s="31">
        <v>0</v>
      </c>
      <c r="AF120" s="33">
        <v>0</v>
      </c>
      <c r="AG120" s="31">
        <v>0</v>
      </c>
      <c r="AH120" s="31">
        <v>0</v>
      </c>
      <c r="AI120" s="31">
        <v>0</v>
      </c>
      <c r="AJ120" s="31">
        <v>0</v>
      </c>
      <c r="AK120" s="31">
        <v>0</v>
      </c>
      <c r="AL120" s="31">
        <v>0</v>
      </c>
      <c r="AM120" s="31">
        <v>0</v>
      </c>
      <c r="AN120" s="31">
        <v>0</v>
      </c>
      <c r="AO120" s="31">
        <v>0</v>
      </c>
      <c r="AP120" s="31">
        <v>0</v>
      </c>
      <c r="AQ120" s="31">
        <v>0</v>
      </c>
      <c r="AR120" s="31">
        <v>0</v>
      </c>
      <c r="AT120" s="33"/>
      <c r="AU120" s="31">
        <v>0</v>
      </c>
      <c r="AV120" s="31">
        <v>0</v>
      </c>
      <c r="AW120" s="31">
        <v>0</v>
      </c>
      <c r="AX120" s="31">
        <v>0</v>
      </c>
      <c r="AY120" s="31">
        <v>0</v>
      </c>
      <c r="AZ120" s="31">
        <v>0</v>
      </c>
      <c r="BA120" s="31">
        <v>0</v>
      </c>
      <c r="BB120" s="31">
        <v>0</v>
      </c>
      <c r="BC120" s="31">
        <v>0</v>
      </c>
      <c r="BD120" s="31">
        <v>0</v>
      </c>
      <c r="BE120" s="31">
        <v>0</v>
      </c>
      <c r="BF120" s="31">
        <v>0</v>
      </c>
      <c r="BH120" s="33">
        <f t="shared" si="188"/>
        <v>0</v>
      </c>
      <c r="BI120" s="108" t="s">
        <v>289</v>
      </c>
      <c r="BJ120" s="108" t="s">
        <v>289</v>
      </c>
      <c r="BK120" s="108" t="s">
        <v>289</v>
      </c>
      <c r="BL120" s="108" t="s">
        <v>289</v>
      </c>
      <c r="BM120" s="108" t="s">
        <v>289</v>
      </c>
      <c r="BN120" s="108" t="s">
        <v>289</v>
      </c>
      <c r="BO120" s="108" t="s">
        <v>289</v>
      </c>
      <c r="BP120" s="108" t="s">
        <v>289</v>
      </c>
      <c r="BQ120" s="108" t="s">
        <v>289</v>
      </c>
      <c r="BR120" s="108" t="s">
        <v>289</v>
      </c>
      <c r="BS120" s="108" t="s">
        <v>289</v>
      </c>
      <c r="BT120" s="108" t="s">
        <v>289</v>
      </c>
      <c r="BV120" s="33">
        <f t="shared" si="189"/>
        <v>0</v>
      </c>
      <c r="BW120" s="108">
        <v>0</v>
      </c>
      <c r="BX120" s="108">
        <v>0</v>
      </c>
      <c r="BY120" s="108">
        <v>0</v>
      </c>
      <c r="BZ120" s="108">
        <v>0</v>
      </c>
      <c r="CA120" s="108">
        <v>0</v>
      </c>
      <c r="CB120" s="108">
        <v>0</v>
      </c>
      <c r="CC120" s="108">
        <v>0</v>
      </c>
      <c r="CD120" s="108">
        <v>0</v>
      </c>
      <c r="CE120" s="108">
        <v>0</v>
      </c>
      <c r="CF120" s="108">
        <v>0</v>
      </c>
      <c r="CG120" s="108">
        <v>0</v>
      </c>
      <c r="CH120" s="108">
        <v>0</v>
      </c>
      <c r="CI120" s="165"/>
      <c r="CJ120" s="110">
        <f t="shared" si="190"/>
        <v>0</v>
      </c>
      <c r="CK120" s="108">
        <v>0</v>
      </c>
      <c r="CL120" s="108">
        <v>0</v>
      </c>
      <c r="CM120" s="108">
        <v>0</v>
      </c>
      <c r="CN120" s="108">
        <v>0</v>
      </c>
      <c r="CO120" s="108">
        <v>0</v>
      </c>
      <c r="CP120" s="108">
        <v>0</v>
      </c>
      <c r="CQ120" s="108">
        <v>0</v>
      </c>
      <c r="CR120" s="108">
        <v>0</v>
      </c>
      <c r="CS120" s="108">
        <v>0</v>
      </c>
      <c r="CT120" s="108">
        <v>0</v>
      </c>
      <c r="CU120" s="108">
        <v>0</v>
      </c>
      <c r="CV120" s="108">
        <v>0</v>
      </c>
      <c r="CX120" s="110">
        <f t="shared" si="191"/>
        <v>0</v>
      </c>
      <c r="CY120" s="108"/>
      <c r="CZ120" s="108"/>
      <c r="DA120" s="108"/>
      <c r="DB120" s="108"/>
      <c r="DC120" s="108"/>
      <c r="DD120" s="108"/>
      <c r="DE120" s="108"/>
      <c r="DF120" s="108">
        <v>0</v>
      </c>
      <c r="DG120" s="108">
        <v>0</v>
      </c>
      <c r="DH120" s="108"/>
      <c r="DI120" s="108"/>
      <c r="DJ120" s="108"/>
      <c r="DL120" s="33">
        <f t="shared" si="192"/>
        <v>0</v>
      </c>
      <c r="DM120" s="58"/>
      <c r="DN120" s="58"/>
      <c r="DO120" s="58"/>
      <c r="DP120" s="58"/>
      <c r="DQ120" s="58"/>
      <c r="DR120" s="58"/>
      <c r="DS120" s="58"/>
      <c r="DT120" s="58"/>
      <c r="DU120" s="58"/>
      <c r="DV120" s="58"/>
      <c r="DW120" s="58"/>
      <c r="DX120" s="58"/>
      <c r="DY120" s="195"/>
      <c r="EA120" s="33">
        <f t="shared" si="171"/>
        <v>0</v>
      </c>
      <c r="EB120" s="58"/>
      <c r="EC120" s="58"/>
      <c r="ED120" s="58"/>
      <c r="EE120" s="58"/>
      <c r="EF120" s="58"/>
      <c r="EG120" s="58"/>
      <c r="EH120" s="58"/>
      <c r="EI120" s="58"/>
      <c r="EJ120" s="58"/>
      <c r="EK120" s="58"/>
      <c r="EL120" s="58"/>
      <c r="EM120" s="58"/>
      <c r="EN120" s="195"/>
    </row>
    <row r="121" spans="2:144" hidden="1" outlineLevel="1" x14ac:dyDescent="0.35">
      <c r="B121" s="42" t="s">
        <v>236</v>
      </c>
      <c r="C121" s="35"/>
      <c r="D121" s="33">
        <v>0</v>
      </c>
      <c r="E121" s="31">
        <v>0</v>
      </c>
      <c r="F121" s="31">
        <v>0</v>
      </c>
      <c r="G121" s="31">
        <v>0</v>
      </c>
      <c r="H121" s="31">
        <v>0</v>
      </c>
      <c r="I121" s="31">
        <v>0</v>
      </c>
      <c r="J121" s="31">
        <v>0</v>
      </c>
      <c r="K121" s="31">
        <v>0</v>
      </c>
      <c r="L121" s="31">
        <v>0</v>
      </c>
      <c r="M121" s="31">
        <v>0</v>
      </c>
      <c r="N121" s="31">
        <v>0</v>
      </c>
      <c r="O121" s="31">
        <v>0</v>
      </c>
      <c r="P121" s="31">
        <v>0</v>
      </c>
      <c r="R121" s="33">
        <v>0</v>
      </c>
      <c r="S121" s="31">
        <v>0</v>
      </c>
      <c r="T121" s="31">
        <v>0</v>
      </c>
      <c r="U121" s="31">
        <v>0</v>
      </c>
      <c r="V121" s="31">
        <v>0</v>
      </c>
      <c r="W121" s="31">
        <v>0</v>
      </c>
      <c r="X121" s="31">
        <v>0</v>
      </c>
      <c r="Y121" s="31">
        <v>0</v>
      </c>
      <c r="Z121" s="31">
        <v>0</v>
      </c>
      <c r="AA121" s="31">
        <v>0</v>
      </c>
      <c r="AB121" s="31">
        <v>0</v>
      </c>
      <c r="AC121" s="31">
        <v>0</v>
      </c>
      <c r="AD121" s="31">
        <v>0</v>
      </c>
      <c r="AF121" s="33">
        <v>0</v>
      </c>
      <c r="AG121" s="31">
        <v>0</v>
      </c>
      <c r="AH121" s="31">
        <v>0</v>
      </c>
      <c r="AI121" s="31">
        <v>0</v>
      </c>
      <c r="AJ121" s="31">
        <v>0</v>
      </c>
      <c r="AK121" s="31">
        <v>0</v>
      </c>
      <c r="AL121" s="31">
        <v>0</v>
      </c>
      <c r="AM121" s="31">
        <v>0</v>
      </c>
      <c r="AN121" s="31">
        <v>0</v>
      </c>
      <c r="AO121" s="31">
        <v>0</v>
      </c>
      <c r="AP121" s="31">
        <v>0</v>
      </c>
      <c r="AQ121" s="31">
        <v>0</v>
      </c>
      <c r="AR121" s="31">
        <v>0</v>
      </c>
      <c r="AT121" s="33"/>
      <c r="AU121" s="31">
        <v>0</v>
      </c>
      <c r="AV121" s="31">
        <v>0</v>
      </c>
      <c r="AW121" s="31">
        <v>0</v>
      </c>
      <c r="AX121" s="31">
        <v>0</v>
      </c>
      <c r="AY121" s="31">
        <v>0</v>
      </c>
      <c r="AZ121" s="31">
        <v>0</v>
      </c>
      <c r="BA121" s="31">
        <v>0</v>
      </c>
      <c r="BB121" s="31">
        <v>0</v>
      </c>
      <c r="BC121" s="31">
        <v>0</v>
      </c>
      <c r="BD121" s="31">
        <v>0</v>
      </c>
      <c r="BE121" s="31">
        <v>0</v>
      </c>
      <c r="BF121" s="31">
        <v>0</v>
      </c>
      <c r="BH121" s="33">
        <f t="shared" si="188"/>
        <v>0</v>
      </c>
      <c r="BI121" s="108" t="s">
        <v>289</v>
      </c>
      <c r="BJ121" s="108" t="s">
        <v>289</v>
      </c>
      <c r="BK121" s="108" t="s">
        <v>289</v>
      </c>
      <c r="BL121" s="108" t="s">
        <v>289</v>
      </c>
      <c r="BM121" s="108" t="s">
        <v>289</v>
      </c>
      <c r="BN121" s="108" t="s">
        <v>289</v>
      </c>
      <c r="BO121" s="108" t="s">
        <v>289</v>
      </c>
      <c r="BP121" s="108" t="s">
        <v>289</v>
      </c>
      <c r="BQ121" s="108" t="s">
        <v>289</v>
      </c>
      <c r="BR121" s="108" t="s">
        <v>289</v>
      </c>
      <c r="BS121" s="108" t="s">
        <v>289</v>
      </c>
      <c r="BT121" s="108" t="s">
        <v>289</v>
      </c>
      <c r="BV121" s="33">
        <f t="shared" si="189"/>
        <v>0</v>
      </c>
      <c r="BW121" s="108">
        <v>0</v>
      </c>
      <c r="BX121" s="108">
        <v>0</v>
      </c>
      <c r="BY121" s="108">
        <v>0</v>
      </c>
      <c r="BZ121" s="108">
        <v>0</v>
      </c>
      <c r="CA121" s="108">
        <v>0</v>
      </c>
      <c r="CB121" s="108">
        <v>0</v>
      </c>
      <c r="CC121" s="108">
        <v>0</v>
      </c>
      <c r="CD121" s="108">
        <v>0</v>
      </c>
      <c r="CE121" s="108">
        <v>0</v>
      </c>
      <c r="CF121" s="108">
        <v>0</v>
      </c>
      <c r="CG121" s="108">
        <v>0</v>
      </c>
      <c r="CH121" s="108">
        <v>0</v>
      </c>
      <c r="CI121" s="165"/>
      <c r="CJ121" s="110">
        <f t="shared" si="190"/>
        <v>0</v>
      </c>
      <c r="CK121" s="108">
        <v>0</v>
      </c>
      <c r="CL121" s="108">
        <v>0</v>
      </c>
      <c r="CM121" s="108">
        <v>0</v>
      </c>
      <c r="CN121" s="108">
        <v>0</v>
      </c>
      <c r="CO121" s="108">
        <v>0</v>
      </c>
      <c r="CP121" s="108">
        <v>0</v>
      </c>
      <c r="CQ121" s="108">
        <v>0</v>
      </c>
      <c r="CR121" s="108">
        <v>0</v>
      </c>
      <c r="CS121" s="108">
        <v>0</v>
      </c>
      <c r="CT121" s="108">
        <v>0</v>
      </c>
      <c r="CU121" s="108">
        <v>0</v>
      </c>
      <c r="CV121" s="108">
        <v>0</v>
      </c>
      <c r="CX121" s="110">
        <f t="shared" si="191"/>
        <v>0</v>
      </c>
      <c r="CY121" s="108"/>
      <c r="CZ121" s="108"/>
      <c r="DA121" s="108"/>
      <c r="DB121" s="108"/>
      <c r="DC121" s="108"/>
      <c r="DD121" s="108"/>
      <c r="DE121" s="108"/>
      <c r="DF121" s="108">
        <v>0</v>
      </c>
      <c r="DG121" s="108">
        <v>0</v>
      </c>
      <c r="DH121" s="108"/>
      <c r="DI121" s="108"/>
      <c r="DJ121" s="108"/>
      <c r="DL121" s="33">
        <f t="shared" si="192"/>
        <v>0</v>
      </c>
      <c r="DM121" s="58"/>
      <c r="DN121" s="58"/>
      <c r="DO121" s="58"/>
      <c r="DP121" s="58"/>
      <c r="DQ121" s="58"/>
      <c r="DR121" s="58"/>
      <c r="DS121" s="58"/>
      <c r="DT121" s="58"/>
      <c r="DU121" s="58"/>
      <c r="DV121" s="58"/>
      <c r="DW121" s="58"/>
      <c r="DX121" s="58"/>
      <c r="DY121" s="195"/>
      <c r="EA121" s="33">
        <f t="shared" si="171"/>
        <v>15412.742990000002</v>
      </c>
      <c r="EB121" s="58">
        <v>71.23836</v>
      </c>
      <c r="EC121" s="58">
        <v>181.12314999999998</v>
      </c>
      <c r="ED121" s="58">
        <v>1990.8139499999997</v>
      </c>
      <c r="EE121" s="58">
        <v>540.81394999999998</v>
      </c>
      <c r="EF121" s="58">
        <v>2095.7551599999997</v>
      </c>
      <c r="EG121" s="58">
        <v>290.81394999999998</v>
      </c>
      <c r="EH121" s="58">
        <v>290.81394999999998</v>
      </c>
      <c r="EI121" s="58">
        <v>8580.8139500000016</v>
      </c>
      <c r="EJ121" s="58">
        <v>290.81394999999998</v>
      </c>
      <c r="EK121" s="58">
        <v>290.81394999999998</v>
      </c>
      <c r="EL121" s="58">
        <v>294.46433499999995</v>
      </c>
      <c r="EM121" s="58">
        <v>494.46433499999995</v>
      </c>
      <c r="EN121" s="195"/>
    </row>
    <row r="122" spans="2:144" hidden="1" outlineLevel="1" x14ac:dyDescent="0.35">
      <c r="B122" s="42" t="s">
        <v>237</v>
      </c>
      <c r="C122" s="35"/>
      <c r="D122" s="33">
        <v>3069.0760000000005</v>
      </c>
      <c r="E122" s="31">
        <v>0</v>
      </c>
      <c r="F122" s="31">
        <v>2230.326</v>
      </c>
      <c r="G122" s="31">
        <v>389.65800000000002</v>
      </c>
      <c r="H122" s="31">
        <v>0</v>
      </c>
      <c r="I122" s="31">
        <v>92.644999999999996</v>
      </c>
      <c r="J122" s="31">
        <v>0</v>
      </c>
      <c r="K122" s="31">
        <v>78.269000000000005</v>
      </c>
      <c r="L122" s="31">
        <v>42.652000000000001</v>
      </c>
      <c r="M122" s="31">
        <v>7.9850000000000003</v>
      </c>
      <c r="N122" s="31">
        <v>140.99600000000001</v>
      </c>
      <c r="O122" s="31">
        <v>78.56</v>
      </c>
      <c r="P122" s="31">
        <v>7.9850000000000003</v>
      </c>
      <c r="R122" s="33">
        <v>12749.253000000001</v>
      </c>
      <c r="S122" s="31">
        <v>112.651</v>
      </c>
      <c r="T122" s="31">
        <v>11277.95</v>
      </c>
      <c r="U122" s="31">
        <v>49.354999999999997</v>
      </c>
      <c r="V122" s="31">
        <v>582.16399999999999</v>
      </c>
      <c r="W122" s="31">
        <v>20.491</v>
      </c>
      <c r="X122" s="31">
        <v>20.491</v>
      </c>
      <c r="Y122" s="31">
        <v>0</v>
      </c>
      <c r="Z122" s="31">
        <v>79.766999999999996</v>
      </c>
      <c r="AA122" s="31">
        <v>0</v>
      </c>
      <c r="AB122" s="31">
        <v>7.9850000000000003</v>
      </c>
      <c r="AC122" s="31">
        <v>587.12599999999998</v>
      </c>
      <c r="AD122" s="31">
        <v>11.273</v>
      </c>
      <c r="AF122" s="33">
        <v>3931.8990000000003</v>
      </c>
      <c r="AG122" s="31">
        <v>0</v>
      </c>
      <c r="AH122" s="31">
        <v>0</v>
      </c>
      <c r="AI122" s="31">
        <v>582.04399999999998</v>
      </c>
      <c r="AJ122" s="31">
        <v>1223.3900000000001</v>
      </c>
      <c r="AK122" s="31">
        <v>582.04399999999998</v>
      </c>
      <c r="AL122" s="31">
        <v>14.333</v>
      </c>
      <c r="AM122" s="31">
        <v>0</v>
      </c>
      <c r="AN122" s="31">
        <v>0</v>
      </c>
      <c r="AO122" s="31">
        <v>13</v>
      </c>
      <c r="AP122" s="31">
        <v>636.79200000000003</v>
      </c>
      <c r="AQ122" s="31">
        <v>440.14800000000002</v>
      </c>
      <c r="AR122" s="31">
        <v>440.14800000000002</v>
      </c>
      <c r="AT122" s="33">
        <v>11225.145</v>
      </c>
      <c r="AU122" s="31">
        <v>1.925</v>
      </c>
      <c r="AV122" s="31">
        <v>1223.3900000000001</v>
      </c>
      <c r="AW122" s="31">
        <v>582.04399999999998</v>
      </c>
      <c r="AX122" s="31">
        <v>582.04399999999998</v>
      </c>
      <c r="AY122" s="31">
        <v>11</v>
      </c>
      <c r="AZ122" s="31">
        <v>0</v>
      </c>
      <c r="BA122" s="31">
        <v>711.23800000000006</v>
      </c>
      <c r="BB122" s="31">
        <v>4857.9539999999997</v>
      </c>
      <c r="BC122" s="31">
        <v>5302.6549999999997</v>
      </c>
      <c r="BD122" s="31">
        <v>4715.5290000000005</v>
      </c>
      <c r="BE122" s="31">
        <v>4715.5290000000005</v>
      </c>
      <c r="BF122" s="31">
        <v>2640.3580000000002</v>
      </c>
      <c r="BH122" s="33">
        <f t="shared" si="188"/>
        <v>5372.1480000000001</v>
      </c>
      <c r="BI122" s="108" t="s">
        <v>289</v>
      </c>
      <c r="BJ122" s="108">
        <v>587.12599999999998</v>
      </c>
      <c r="BK122" s="108" t="s">
        <v>289</v>
      </c>
      <c r="BL122" s="108">
        <v>583.84199999999998</v>
      </c>
      <c r="BM122" s="108">
        <v>1341.317</v>
      </c>
      <c r="BN122" s="108">
        <v>1341.317</v>
      </c>
      <c r="BO122" s="108">
        <v>759.27300000000002</v>
      </c>
      <c r="BP122" s="108">
        <v>759.27300000000002</v>
      </c>
      <c r="BQ122" s="108" t="s">
        <v>289</v>
      </c>
      <c r="BR122" s="108" t="s">
        <v>289</v>
      </c>
      <c r="BS122" s="108" t="s">
        <v>289</v>
      </c>
      <c r="BT122" s="108" t="s">
        <v>289</v>
      </c>
      <c r="BV122" s="33">
        <f t="shared" si="189"/>
        <v>90.817220000000006</v>
      </c>
      <c r="BW122" s="108">
        <v>0</v>
      </c>
      <c r="BX122" s="108">
        <v>0</v>
      </c>
      <c r="BY122" s="108">
        <v>11</v>
      </c>
      <c r="BZ122" s="108">
        <v>0</v>
      </c>
      <c r="CA122" s="108">
        <v>0</v>
      </c>
      <c r="CB122" s="108">
        <v>0</v>
      </c>
      <c r="CC122" s="108">
        <v>0</v>
      </c>
      <c r="CD122" s="108">
        <v>0</v>
      </c>
      <c r="CE122" s="108">
        <v>12.225</v>
      </c>
      <c r="CF122" s="108">
        <v>2.4449999999999998</v>
      </c>
      <c r="CG122" s="108">
        <v>2.4449999999999998</v>
      </c>
      <c r="CH122" s="108">
        <v>62.702220000000004</v>
      </c>
      <c r="CI122" s="165"/>
      <c r="CJ122" s="110">
        <f t="shared" si="190"/>
        <v>14886.437799999996</v>
      </c>
      <c r="CK122" s="108">
        <v>2.4449999999999998</v>
      </c>
      <c r="CL122" s="108">
        <v>2.4449999999999998</v>
      </c>
      <c r="CM122" s="108">
        <v>8984.6460299999999</v>
      </c>
      <c r="CN122" s="108">
        <v>4793.2465599999996</v>
      </c>
      <c r="CO122" s="108">
        <v>2.4449999999999998</v>
      </c>
      <c r="CP122" s="108">
        <v>238.21035999999998</v>
      </c>
      <c r="CQ122" s="108">
        <v>61.386339999999997</v>
      </c>
      <c r="CR122" s="108">
        <v>58.941339999999997</v>
      </c>
      <c r="CS122" s="108">
        <v>63.244539999999994</v>
      </c>
      <c r="CT122" s="108">
        <v>0</v>
      </c>
      <c r="CU122" s="108">
        <v>177.70468</v>
      </c>
      <c r="CV122" s="108">
        <v>501.72295000000003</v>
      </c>
      <c r="CX122" s="110">
        <f t="shared" si="191"/>
        <v>11182.685590000001</v>
      </c>
      <c r="CY122" s="108">
        <v>1595.3405600000001</v>
      </c>
      <c r="CZ122" s="108">
        <v>74.464339999999993</v>
      </c>
      <c r="DA122" s="108">
        <v>6807.3741599999994</v>
      </c>
      <c r="DB122" s="108">
        <v>1038.97945</v>
      </c>
      <c r="DC122" s="108">
        <v>1052.5393100000001</v>
      </c>
      <c r="DD122" s="108">
        <v>67.701880000000003</v>
      </c>
      <c r="DE122" s="108">
        <v>24.193339999999999</v>
      </c>
      <c r="DF122" s="108">
        <v>67.701880000000003</v>
      </c>
      <c r="DG122" s="108">
        <v>125.38128</v>
      </c>
      <c r="DH122" s="108">
        <v>67.701880000000003</v>
      </c>
      <c r="DI122" s="108">
        <v>193.60562999999999</v>
      </c>
      <c r="DJ122" s="108">
        <v>67.701880000000003</v>
      </c>
      <c r="DL122" s="33">
        <f t="shared" si="192"/>
        <v>13738.629059999996</v>
      </c>
      <c r="DM122" s="58">
        <v>565.12166999999999</v>
      </c>
      <c r="DN122" s="58">
        <v>4134.1923500000003</v>
      </c>
      <c r="DO122" s="58">
        <v>71.23836</v>
      </c>
      <c r="DP122" s="58">
        <v>7877.1990199999991</v>
      </c>
      <c r="DQ122" s="58">
        <v>415.99939999999998</v>
      </c>
      <c r="DR122" s="58">
        <v>71.23836</v>
      </c>
      <c r="DS122" s="58">
        <v>71.23836</v>
      </c>
      <c r="DT122" s="58">
        <v>74.096000000000004</v>
      </c>
      <c r="DU122" s="58">
        <v>71.23836</v>
      </c>
      <c r="DV122" s="58">
        <v>244.59046000000001</v>
      </c>
      <c r="DW122" s="58">
        <v>71.23836</v>
      </c>
      <c r="DX122" s="58">
        <v>71.23836</v>
      </c>
      <c r="DY122" s="195"/>
      <c r="EA122" s="33">
        <f t="shared" si="171"/>
        <v>0</v>
      </c>
      <c r="EB122" s="58"/>
      <c r="EC122" s="58"/>
      <c r="ED122" s="58"/>
      <c r="EE122" s="58"/>
      <c r="EF122" s="58"/>
      <c r="EG122" s="58"/>
      <c r="EH122" s="58"/>
      <c r="EI122" s="58"/>
      <c r="EJ122" s="58"/>
      <c r="EK122" s="58"/>
      <c r="EL122" s="58"/>
      <c r="EM122" s="58"/>
      <c r="EN122" s="195"/>
    </row>
    <row r="123" spans="2:144" s="17" customFormat="1" collapsed="1" x14ac:dyDescent="0.35">
      <c r="B123" s="40" t="s">
        <v>238</v>
      </c>
      <c r="D123" s="41">
        <v>0</v>
      </c>
      <c r="E123" s="41">
        <v>0</v>
      </c>
      <c r="F123" s="41">
        <v>0</v>
      </c>
      <c r="G123" s="41">
        <v>0</v>
      </c>
      <c r="H123" s="41">
        <v>0</v>
      </c>
      <c r="I123" s="41">
        <v>0</v>
      </c>
      <c r="J123" s="41">
        <v>0</v>
      </c>
      <c r="K123" s="41">
        <v>0</v>
      </c>
      <c r="L123" s="41">
        <v>0</v>
      </c>
      <c r="M123" s="41">
        <v>0</v>
      </c>
      <c r="N123" s="41">
        <v>0</v>
      </c>
      <c r="O123" s="41">
        <v>0</v>
      </c>
      <c r="P123" s="41">
        <v>0</v>
      </c>
      <c r="R123" s="41">
        <v>0</v>
      </c>
      <c r="S123" s="41">
        <v>0</v>
      </c>
      <c r="T123" s="41">
        <v>0</v>
      </c>
      <c r="U123" s="41">
        <v>0</v>
      </c>
      <c r="V123" s="41">
        <v>0</v>
      </c>
      <c r="W123" s="41">
        <v>0</v>
      </c>
      <c r="X123" s="41">
        <v>0</v>
      </c>
      <c r="Y123" s="41">
        <v>0</v>
      </c>
      <c r="Z123" s="41">
        <v>0</v>
      </c>
      <c r="AA123" s="41">
        <v>0</v>
      </c>
      <c r="AB123" s="41">
        <v>0</v>
      </c>
      <c r="AC123" s="41">
        <v>0</v>
      </c>
      <c r="AD123" s="41">
        <v>0</v>
      </c>
      <c r="AF123" s="41">
        <v>0</v>
      </c>
      <c r="AG123" s="41">
        <v>0</v>
      </c>
      <c r="AH123" s="41">
        <v>0</v>
      </c>
      <c r="AI123" s="41">
        <v>0</v>
      </c>
      <c r="AJ123" s="41">
        <v>0</v>
      </c>
      <c r="AK123" s="41">
        <v>0</v>
      </c>
      <c r="AL123" s="41">
        <v>0</v>
      </c>
      <c r="AM123" s="41">
        <v>0</v>
      </c>
      <c r="AN123" s="41">
        <v>0</v>
      </c>
      <c r="AO123" s="41">
        <v>0</v>
      </c>
      <c r="AP123" s="41">
        <v>0</v>
      </c>
      <c r="AQ123" s="41">
        <v>0</v>
      </c>
      <c r="AR123" s="41">
        <v>0</v>
      </c>
      <c r="AT123" s="41">
        <v>0</v>
      </c>
      <c r="AU123" s="41">
        <v>0</v>
      </c>
      <c r="AV123" s="41">
        <v>0</v>
      </c>
      <c r="AW123" s="41">
        <v>0</v>
      </c>
      <c r="AX123" s="41">
        <v>0</v>
      </c>
      <c r="AY123" s="41">
        <v>0</v>
      </c>
      <c r="AZ123" s="41">
        <v>0</v>
      </c>
      <c r="BA123" s="41">
        <v>0</v>
      </c>
      <c r="BB123" s="41">
        <v>0</v>
      </c>
      <c r="BC123" s="41">
        <v>0</v>
      </c>
      <c r="BD123" s="41">
        <v>0</v>
      </c>
      <c r="BE123" s="41">
        <v>0</v>
      </c>
      <c r="BF123" s="41">
        <v>0</v>
      </c>
      <c r="BH123" s="41">
        <f t="shared" si="188"/>
        <v>0</v>
      </c>
      <c r="BI123" s="109">
        <f>SUM(BI124:BI126)</f>
        <v>0</v>
      </c>
      <c r="BJ123" s="109">
        <f t="shared" ref="BJ123:BT123" si="330">SUM(BJ124:BJ126)</f>
        <v>0</v>
      </c>
      <c r="BK123" s="109">
        <f t="shared" si="330"/>
        <v>0</v>
      </c>
      <c r="BL123" s="109">
        <f t="shared" si="330"/>
        <v>0</v>
      </c>
      <c r="BM123" s="109">
        <f t="shared" si="330"/>
        <v>0</v>
      </c>
      <c r="BN123" s="109">
        <f t="shared" si="330"/>
        <v>0</v>
      </c>
      <c r="BO123" s="109">
        <f t="shared" si="330"/>
        <v>0</v>
      </c>
      <c r="BP123" s="109">
        <f t="shared" si="330"/>
        <v>0</v>
      </c>
      <c r="BQ123" s="109">
        <f t="shared" si="330"/>
        <v>0</v>
      </c>
      <c r="BR123" s="109">
        <f t="shared" si="330"/>
        <v>0</v>
      </c>
      <c r="BS123" s="109">
        <f t="shared" si="330"/>
        <v>0</v>
      </c>
      <c r="BT123" s="109">
        <f t="shared" si="330"/>
        <v>0</v>
      </c>
      <c r="BV123" s="41">
        <f t="shared" si="189"/>
        <v>0</v>
      </c>
      <c r="BW123" s="41">
        <f>SUM(BW124:BW126)</f>
        <v>0</v>
      </c>
      <c r="BX123" s="41">
        <f t="shared" ref="BX123" si="331">SUM(BX124:BX126)</f>
        <v>0</v>
      </c>
      <c r="BY123" s="41">
        <f t="shared" ref="BY123" si="332">SUM(BY124:BY126)</f>
        <v>0</v>
      </c>
      <c r="BZ123" s="41">
        <f t="shared" ref="BZ123" si="333">SUM(BZ124:BZ126)</f>
        <v>0</v>
      </c>
      <c r="CA123" s="41">
        <f t="shared" ref="CA123" si="334">SUM(CA124:CA126)</f>
        <v>0</v>
      </c>
      <c r="CB123" s="41">
        <f t="shared" ref="CB123" si="335">SUM(CB124:CB126)</f>
        <v>0</v>
      </c>
      <c r="CC123" s="41">
        <f t="shared" ref="CC123" si="336">SUM(CC124:CC126)</f>
        <v>0</v>
      </c>
      <c r="CD123" s="41">
        <f t="shared" ref="CD123" si="337">SUM(CD124:CD126)</f>
        <v>0</v>
      </c>
      <c r="CE123" s="41">
        <f t="shared" ref="CE123" si="338">SUM(CE124:CE126)</f>
        <v>0</v>
      </c>
      <c r="CF123" s="41">
        <f t="shared" ref="CF123" si="339">SUM(CF124:CF126)</f>
        <v>0</v>
      </c>
      <c r="CG123" s="41">
        <f t="shared" ref="CG123" si="340">SUM(CG124:CG126)</f>
        <v>0</v>
      </c>
      <c r="CH123" s="41">
        <f t="shared" ref="CH123" si="341">SUM(CH124:CH126)</f>
        <v>0</v>
      </c>
      <c r="CJ123" s="41">
        <f t="shared" si="190"/>
        <v>0</v>
      </c>
      <c r="CK123" s="41">
        <f>SUM(CK124:CK126)</f>
        <v>0</v>
      </c>
      <c r="CL123" s="41">
        <f t="shared" ref="CL123:CV123" si="342">SUM(CL124:CL126)</f>
        <v>0</v>
      </c>
      <c r="CM123" s="41">
        <f t="shared" si="342"/>
        <v>0</v>
      </c>
      <c r="CN123" s="41">
        <f t="shared" si="342"/>
        <v>0</v>
      </c>
      <c r="CO123" s="41">
        <f t="shared" si="342"/>
        <v>0</v>
      </c>
      <c r="CP123" s="41">
        <f t="shared" si="342"/>
        <v>0</v>
      </c>
      <c r="CQ123" s="41">
        <f t="shared" si="342"/>
        <v>0</v>
      </c>
      <c r="CR123" s="41">
        <f t="shared" si="342"/>
        <v>0</v>
      </c>
      <c r="CS123" s="41">
        <f t="shared" si="342"/>
        <v>0</v>
      </c>
      <c r="CT123" s="41">
        <f t="shared" si="342"/>
        <v>0</v>
      </c>
      <c r="CU123" s="41">
        <f t="shared" si="342"/>
        <v>0</v>
      </c>
      <c r="CV123" s="41">
        <f t="shared" si="342"/>
        <v>0</v>
      </c>
      <c r="CW123" s="166"/>
      <c r="CX123" s="41">
        <f t="shared" si="191"/>
        <v>0</v>
      </c>
      <c r="CY123" s="41">
        <f>SUM(CY124:CY126)</f>
        <v>0</v>
      </c>
      <c r="CZ123" s="41">
        <f t="shared" ref="CZ123:DJ123" si="343">SUM(CZ124:CZ126)</f>
        <v>0</v>
      </c>
      <c r="DA123" s="41">
        <f t="shared" si="343"/>
        <v>0</v>
      </c>
      <c r="DB123" s="41">
        <f t="shared" si="343"/>
        <v>0</v>
      </c>
      <c r="DC123" s="41">
        <f t="shared" si="343"/>
        <v>0</v>
      </c>
      <c r="DD123" s="41">
        <f t="shared" si="343"/>
        <v>0</v>
      </c>
      <c r="DE123" s="41">
        <f t="shared" si="343"/>
        <v>0</v>
      </c>
      <c r="DF123" s="41">
        <f t="shared" si="343"/>
        <v>0</v>
      </c>
      <c r="DG123" s="41">
        <f t="shared" si="343"/>
        <v>0</v>
      </c>
      <c r="DH123" s="41">
        <f t="shared" si="343"/>
        <v>0</v>
      </c>
      <c r="DI123" s="41">
        <f t="shared" si="343"/>
        <v>0</v>
      </c>
      <c r="DJ123" s="41">
        <f t="shared" si="343"/>
        <v>0</v>
      </c>
      <c r="DK123" s="166"/>
      <c r="DL123" s="41">
        <f t="shared" si="192"/>
        <v>0</v>
      </c>
      <c r="DM123" s="41">
        <f>SUM(DM124:DM126)</f>
        <v>0</v>
      </c>
      <c r="DN123" s="41">
        <f t="shared" ref="DN123:DX123" si="344">SUM(DN124:DN126)</f>
        <v>0</v>
      </c>
      <c r="DO123" s="41">
        <f t="shared" si="344"/>
        <v>0</v>
      </c>
      <c r="DP123" s="41">
        <f t="shared" si="344"/>
        <v>0</v>
      </c>
      <c r="DQ123" s="41">
        <f t="shared" si="344"/>
        <v>0</v>
      </c>
      <c r="DR123" s="41">
        <f t="shared" si="344"/>
        <v>0</v>
      </c>
      <c r="DS123" s="41">
        <f t="shared" si="344"/>
        <v>0</v>
      </c>
      <c r="DT123" s="41">
        <f t="shared" si="344"/>
        <v>0</v>
      </c>
      <c r="DU123" s="41">
        <f t="shared" si="344"/>
        <v>0</v>
      </c>
      <c r="DV123" s="41">
        <f t="shared" si="344"/>
        <v>0</v>
      </c>
      <c r="DW123" s="41">
        <f t="shared" si="344"/>
        <v>0</v>
      </c>
      <c r="DX123" s="41">
        <f t="shared" si="344"/>
        <v>0</v>
      </c>
      <c r="DY123" s="195"/>
      <c r="DZ123" s="166"/>
      <c r="EA123" s="41">
        <f t="shared" si="171"/>
        <v>0</v>
      </c>
      <c r="EB123" s="41">
        <f>SUM(EB124:EB126)</f>
        <v>0</v>
      </c>
      <c r="EC123" s="41">
        <f t="shared" ref="EC123:EM123" si="345">SUM(EC124:EC126)</f>
        <v>0</v>
      </c>
      <c r="ED123" s="41">
        <f t="shared" si="345"/>
        <v>0</v>
      </c>
      <c r="EE123" s="41">
        <f t="shared" si="345"/>
        <v>0</v>
      </c>
      <c r="EF123" s="41">
        <f t="shared" si="345"/>
        <v>0</v>
      </c>
      <c r="EG123" s="41">
        <f t="shared" si="345"/>
        <v>0</v>
      </c>
      <c r="EH123" s="41">
        <f t="shared" si="345"/>
        <v>0</v>
      </c>
      <c r="EI123" s="41">
        <f t="shared" si="345"/>
        <v>0</v>
      </c>
      <c r="EJ123" s="41">
        <f t="shared" si="345"/>
        <v>0</v>
      </c>
      <c r="EK123" s="41">
        <f t="shared" si="345"/>
        <v>0</v>
      </c>
      <c r="EL123" s="41">
        <f t="shared" si="345"/>
        <v>0</v>
      </c>
      <c r="EM123" s="41">
        <f t="shared" si="345"/>
        <v>0</v>
      </c>
      <c r="EN123" s="195"/>
    </row>
    <row r="124" spans="2:144" hidden="1" outlineLevel="1" x14ac:dyDescent="0.35">
      <c r="B124" s="42" t="s">
        <v>239</v>
      </c>
      <c r="C124" s="35"/>
      <c r="D124" s="33">
        <v>0</v>
      </c>
      <c r="E124" s="31">
        <v>0</v>
      </c>
      <c r="F124" s="31">
        <v>0</v>
      </c>
      <c r="G124" s="31">
        <v>0</v>
      </c>
      <c r="H124" s="31">
        <v>0</v>
      </c>
      <c r="I124" s="31">
        <v>0</v>
      </c>
      <c r="J124" s="31">
        <v>0</v>
      </c>
      <c r="K124" s="31">
        <v>0</v>
      </c>
      <c r="L124" s="31">
        <v>0</v>
      </c>
      <c r="M124" s="31">
        <v>0</v>
      </c>
      <c r="N124" s="31">
        <v>0</v>
      </c>
      <c r="O124" s="31">
        <v>0</v>
      </c>
      <c r="P124" s="31">
        <v>0</v>
      </c>
      <c r="R124" s="33">
        <v>0</v>
      </c>
      <c r="S124" s="31">
        <v>0</v>
      </c>
      <c r="T124" s="31">
        <v>0</v>
      </c>
      <c r="U124" s="31">
        <v>0</v>
      </c>
      <c r="V124" s="31">
        <v>0</v>
      </c>
      <c r="W124" s="31">
        <v>0</v>
      </c>
      <c r="X124" s="31">
        <v>0</v>
      </c>
      <c r="Y124" s="31">
        <v>0</v>
      </c>
      <c r="Z124" s="31">
        <v>0</v>
      </c>
      <c r="AA124" s="31">
        <v>0</v>
      </c>
      <c r="AB124" s="31">
        <v>0</v>
      </c>
      <c r="AC124" s="31">
        <v>0</v>
      </c>
      <c r="AD124" s="31">
        <v>0</v>
      </c>
      <c r="AF124" s="33">
        <v>0</v>
      </c>
      <c r="AG124" s="31">
        <v>0</v>
      </c>
      <c r="AH124" s="31">
        <v>0</v>
      </c>
      <c r="AI124" s="31">
        <v>0</v>
      </c>
      <c r="AJ124" s="31">
        <v>0</v>
      </c>
      <c r="AK124" s="31">
        <v>0</v>
      </c>
      <c r="AL124" s="31">
        <v>0</v>
      </c>
      <c r="AM124" s="31">
        <v>0</v>
      </c>
      <c r="AN124" s="31">
        <v>0</v>
      </c>
      <c r="AO124" s="31">
        <v>0</v>
      </c>
      <c r="AP124" s="31">
        <v>0</v>
      </c>
      <c r="AQ124" s="31">
        <v>0</v>
      </c>
      <c r="AR124" s="31">
        <v>0</v>
      </c>
      <c r="AT124" s="33">
        <v>0</v>
      </c>
      <c r="AU124" s="31">
        <v>0</v>
      </c>
      <c r="AV124" s="31">
        <v>0</v>
      </c>
      <c r="AW124" s="31">
        <v>0</v>
      </c>
      <c r="AX124" s="31">
        <v>0</v>
      </c>
      <c r="AY124" s="31">
        <v>0</v>
      </c>
      <c r="AZ124" s="31">
        <v>0</v>
      </c>
      <c r="BA124" s="31">
        <v>0</v>
      </c>
      <c r="BB124" s="31">
        <v>0</v>
      </c>
      <c r="BC124" s="31">
        <v>0</v>
      </c>
      <c r="BD124" s="31">
        <v>0</v>
      </c>
      <c r="BE124" s="31">
        <v>0</v>
      </c>
      <c r="BF124" s="31">
        <v>0</v>
      </c>
      <c r="BH124" s="33">
        <f t="shared" si="188"/>
        <v>0</v>
      </c>
      <c r="BI124" s="58"/>
      <c r="BJ124" s="58"/>
      <c r="BK124" s="58"/>
      <c r="BL124" s="58"/>
      <c r="BM124" s="58"/>
      <c r="BN124" s="58"/>
      <c r="BO124" s="58"/>
      <c r="BP124" s="58"/>
      <c r="BQ124" s="58"/>
      <c r="BR124" s="58"/>
      <c r="BS124" s="58"/>
      <c r="BT124" s="58"/>
      <c r="BV124" s="33">
        <f t="shared" si="189"/>
        <v>0</v>
      </c>
      <c r="BW124" s="58"/>
      <c r="BX124" s="58"/>
      <c r="BY124" s="58"/>
      <c r="BZ124" s="58"/>
      <c r="CA124" s="58"/>
      <c r="CB124" s="58"/>
      <c r="CC124" s="58"/>
      <c r="CD124" s="58"/>
      <c r="CE124" s="58"/>
      <c r="CF124" s="58"/>
      <c r="CG124" s="58"/>
      <c r="CH124" s="58"/>
      <c r="CJ124" s="33">
        <f t="shared" si="190"/>
        <v>0</v>
      </c>
      <c r="CK124" s="58"/>
      <c r="CL124" s="58"/>
      <c r="CM124" s="58"/>
      <c r="CN124" s="58"/>
      <c r="CO124" s="58"/>
      <c r="CP124" s="58"/>
      <c r="CQ124" s="58"/>
      <c r="CR124" s="58"/>
      <c r="CS124" s="58"/>
      <c r="CT124" s="58"/>
      <c r="CU124" s="58"/>
      <c r="CV124" s="58"/>
      <c r="CX124" s="33">
        <f t="shared" si="191"/>
        <v>0</v>
      </c>
      <c r="CY124" s="58"/>
      <c r="CZ124" s="58"/>
      <c r="DA124" s="58"/>
      <c r="DB124" s="58"/>
      <c r="DC124" s="58"/>
      <c r="DD124" s="58"/>
      <c r="DE124" s="58"/>
      <c r="DF124" s="58"/>
      <c r="DG124" s="58"/>
      <c r="DH124" s="58"/>
      <c r="DI124" s="58"/>
      <c r="DJ124" s="58"/>
      <c r="DL124" s="33">
        <f t="shared" si="192"/>
        <v>0</v>
      </c>
      <c r="DM124" s="58"/>
      <c r="DN124" s="58"/>
      <c r="DO124" s="58"/>
      <c r="DP124" s="58"/>
      <c r="DQ124" s="58"/>
      <c r="DR124" s="58"/>
      <c r="DS124" s="58"/>
      <c r="DT124" s="58"/>
      <c r="DU124" s="58"/>
      <c r="DV124" s="58"/>
      <c r="DW124" s="58"/>
      <c r="DX124" s="58"/>
      <c r="DY124" s="196"/>
      <c r="EA124" s="33">
        <f t="shared" si="171"/>
        <v>0</v>
      </c>
      <c r="EB124" s="58"/>
      <c r="EC124" s="58"/>
      <c r="ED124" s="58"/>
      <c r="EE124" s="58"/>
      <c r="EF124" s="58"/>
      <c r="EG124" s="58"/>
      <c r="EH124" s="58"/>
      <c r="EI124" s="58"/>
      <c r="EJ124" s="58"/>
      <c r="EK124" s="58"/>
      <c r="EL124" s="58"/>
      <c r="EM124" s="58"/>
      <c r="EN124" s="196"/>
    </row>
    <row r="125" spans="2:144" hidden="1" outlineLevel="1" x14ac:dyDescent="0.35">
      <c r="B125" s="42" t="s">
        <v>240</v>
      </c>
      <c r="C125" s="35"/>
      <c r="D125" s="33">
        <v>0</v>
      </c>
      <c r="E125" s="31">
        <v>0</v>
      </c>
      <c r="F125" s="31">
        <v>0</v>
      </c>
      <c r="G125" s="31">
        <v>0</v>
      </c>
      <c r="H125" s="31">
        <v>0</v>
      </c>
      <c r="I125" s="31">
        <v>0</v>
      </c>
      <c r="J125" s="31">
        <v>0</v>
      </c>
      <c r="K125" s="31">
        <v>0</v>
      </c>
      <c r="L125" s="31">
        <v>0</v>
      </c>
      <c r="M125" s="31">
        <v>0</v>
      </c>
      <c r="N125" s="31">
        <v>0</v>
      </c>
      <c r="O125" s="31">
        <v>0</v>
      </c>
      <c r="P125" s="31">
        <v>0</v>
      </c>
      <c r="R125" s="33">
        <v>0</v>
      </c>
      <c r="S125" s="31">
        <v>0</v>
      </c>
      <c r="T125" s="31">
        <v>0</v>
      </c>
      <c r="U125" s="31">
        <v>0</v>
      </c>
      <c r="V125" s="31">
        <v>0</v>
      </c>
      <c r="W125" s="31">
        <v>0</v>
      </c>
      <c r="X125" s="31">
        <v>0</v>
      </c>
      <c r="Y125" s="31">
        <v>0</v>
      </c>
      <c r="Z125" s="31">
        <v>0</v>
      </c>
      <c r="AA125" s="31">
        <v>0</v>
      </c>
      <c r="AB125" s="31">
        <v>0</v>
      </c>
      <c r="AC125" s="31">
        <v>0</v>
      </c>
      <c r="AD125" s="31">
        <v>0</v>
      </c>
      <c r="AF125" s="33">
        <v>0</v>
      </c>
      <c r="AG125" s="31">
        <v>0</v>
      </c>
      <c r="AH125" s="31">
        <v>0</v>
      </c>
      <c r="AI125" s="31">
        <v>0</v>
      </c>
      <c r="AJ125" s="31">
        <v>0</v>
      </c>
      <c r="AK125" s="31">
        <v>0</v>
      </c>
      <c r="AL125" s="31">
        <v>0</v>
      </c>
      <c r="AM125" s="31">
        <v>0</v>
      </c>
      <c r="AN125" s="31">
        <v>0</v>
      </c>
      <c r="AO125" s="31">
        <v>0</v>
      </c>
      <c r="AP125" s="31">
        <v>0</v>
      </c>
      <c r="AQ125" s="31">
        <v>0</v>
      </c>
      <c r="AR125" s="31">
        <v>0</v>
      </c>
      <c r="AT125" s="33">
        <v>0</v>
      </c>
      <c r="AU125" s="31">
        <v>0</v>
      </c>
      <c r="AV125" s="31">
        <v>0</v>
      </c>
      <c r="AW125" s="31">
        <v>0</v>
      </c>
      <c r="AX125" s="31">
        <v>0</v>
      </c>
      <c r="AY125" s="31">
        <v>0</v>
      </c>
      <c r="AZ125" s="31">
        <v>0</v>
      </c>
      <c r="BA125" s="31">
        <v>0</v>
      </c>
      <c r="BB125" s="31">
        <v>0</v>
      </c>
      <c r="BC125" s="31">
        <v>0</v>
      </c>
      <c r="BD125" s="31">
        <v>0</v>
      </c>
      <c r="BE125" s="31">
        <v>0</v>
      </c>
      <c r="BF125" s="31">
        <v>0</v>
      </c>
      <c r="BH125" s="33">
        <f t="shared" si="188"/>
        <v>0</v>
      </c>
      <c r="BI125" s="58"/>
      <c r="BJ125" s="58"/>
      <c r="BK125" s="58"/>
      <c r="BL125" s="58"/>
      <c r="BM125" s="58"/>
      <c r="BN125" s="58"/>
      <c r="BO125" s="58"/>
      <c r="BP125" s="58"/>
      <c r="BQ125" s="58"/>
      <c r="BR125" s="58"/>
      <c r="BS125" s="58"/>
      <c r="BT125" s="58"/>
      <c r="BV125" s="33">
        <f t="shared" si="189"/>
        <v>0</v>
      </c>
      <c r="BW125" s="58"/>
      <c r="BX125" s="58"/>
      <c r="BY125" s="58"/>
      <c r="BZ125" s="58"/>
      <c r="CA125" s="58"/>
      <c r="CB125" s="58"/>
      <c r="CC125" s="58"/>
      <c r="CD125" s="58"/>
      <c r="CE125" s="58"/>
      <c r="CF125" s="58"/>
      <c r="CG125" s="58"/>
      <c r="CH125" s="58"/>
      <c r="CJ125" s="33">
        <f t="shared" si="190"/>
        <v>0</v>
      </c>
      <c r="CK125" s="58"/>
      <c r="CL125" s="58"/>
      <c r="CM125" s="58"/>
      <c r="CN125" s="58"/>
      <c r="CO125" s="58"/>
      <c r="CP125" s="58"/>
      <c r="CQ125" s="58"/>
      <c r="CR125" s="58"/>
      <c r="CS125" s="58"/>
      <c r="CT125" s="58"/>
      <c r="CU125" s="58"/>
      <c r="CV125" s="58"/>
      <c r="CX125" s="33">
        <f t="shared" si="191"/>
        <v>0</v>
      </c>
      <c r="CY125" s="58"/>
      <c r="CZ125" s="58"/>
      <c r="DA125" s="58"/>
      <c r="DB125" s="58"/>
      <c r="DC125" s="58"/>
      <c r="DD125" s="58"/>
      <c r="DE125" s="58"/>
      <c r="DF125" s="58"/>
      <c r="DG125" s="58"/>
      <c r="DH125" s="58"/>
      <c r="DI125" s="58"/>
      <c r="DJ125" s="58"/>
      <c r="DL125" s="33">
        <f t="shared" si="192"/>
        <v>0</v>
      </c>
      <c r="DM125" s="58"/>
      <c r="DN125" s="58"/>
      <c r="DO125" s="58"/>
      <c r="DP125" s="58"/>
      <c r="DQ125" s="58"/>
      <c r="DR125" s="58"/>
      <c r="DS125" s="58"/>
      <c r="DT125" s="58"/>
      <c r="DU125" s="58"/>
      <c r="DV125" s="58"/>
      <c r="DW125" s="58"/>
      <c r="DX125" s="58"/>
      <c r="DY125" s="196"/>
      <c r="EA125" s="33">
        <f t="shared" si="171"/>
        <v>0</v>
      </c>
      <c r="EB125" s="58"/>
      <c r="EC125" s="58"/>
      <c r="ED125" s="58"/>
      <c r="EE125" s="58"/>
      <c r="EF125" s="58"/>
      <c r="EG125" s="58"/>
      <c r="EH125" s="58"/>
      <c r="EI125" s="58"/>
      <c r="EJ125" s="58"/>
      <c r="EK125" s="58"/>
      <c r="EL125" s="58"/>
      <c r="EM125" s="58"/>
      <c r="EN125" s="196"/>
    </row>
    <row r="126" spans="2:144" hidden="1" outlineLevel="1" x14ac:dyDescent="0.35">
      <c r="B126" s="42" t="s">
        <v>241</v>
      </c>
      <c r="C126" s="35"/>
      <c r="D126" s="33">
        <v>0</v>
      </c>
      <c r="E126" s="31">
        <v>0</v>
      </c>
      <c r="F126" s="31">
        <v>0</v>
      </c>
      <c r="G126" s="31">
        <v>0</v>
      </c>
      <c r="H126" s="31">
        <v>0</v>
      </c>
      <c r="I126" s="31">
        <v>0</v>
      </c>
      <c r="J126" s="31">
        <v>0</v>
      </c>
      <c r="K126" s="31">
        <v>0</v>
      </c>
      <c r="L126" s="31">
        <v>0</v>
      </c>
      <c r="M126" s="31">
        <v>0</v>
      </c>
      <c r="N126" s="31">
        <v>0</v>
      </c>
      <c r="O126" s="31">
        <v>0</v>
      </c>
      <c r="P126" s="31">
        <v>0</v>
      </c>
      <c r="R126" s="33">
        <v>0</v>
      </c>
      <c r="S126" s="31">
        <v>0</v>
      </c>
      <c r="T126" s="31">
        <v>0</v>
      </c>
      <c r="U126" s="31">
        <v>0</v>
      </c>
      <c r="V126" s="31">
        <v>0</v>
      </c>
      <c r="W126" s="31">
        <v>0</v>
      </c>
      <c r="X126" s="31">
        <v>0</v>
      </c>
      <c r="Y126" s="31">
        <v>0</v>
      </c>
      <c r="Z126" s="31">
        <v>0</v>
      </c>
      <c r="AA126" s="31">
        <v>0</v>
      </c>
      <c r="AB126" s="31">
        <v>0</v>
      </c>
      <c r="AC126" s="31">
        <v>0</v>
      </c>
      <c r="AD126" s="31">
        <v>0</v>
      </c>
      <c r="AF126" s="33">
        <v>0</v>
      </c>
      <c r="AG126" s="31">
        <v>0</v>
      </c>
      <c r="AH126" s="31">
        <v>0</v>
      </c>
      <c r="AI126" s="31">
        <v>0</v>
      </c>
      <c r="AJ126" s="31">
        <v>0</v>
      </c>
      <c r="AK126" s="31">
        <v>0</v>
      </c>
      <c r="AL126" s="31">
        <v>0</v>
      </c>
      <c r="AM126" s="31">
        <v>0</v>
      </c>
      <c r="AN126" s="31">
        <v>0</v>
      </c>
      <c r="AO126" s="31">
        <v>0</v>
      </c>
      <c r="AP126" s="31">
        <v>0</v>
      </c>
      <c r="AQ126" s="31">
        <v>0</v>
      </c>
      <c r="AR126" s="31">
        <v>0</v>
      </c>
      <c r="AT126" s="33">
        <v>0</v>
      </c>
      <c r="AU126" s="31">
        <v>0</v>
      </c>
      <c r="AV126" s="31">
        <v>0</v>
      </c>
      <c r="AW126" s="31">
        <v>0</v>
      </c>
      <c r="AX126" s="31">
        <v>0</v>
      </c>
      <c r="AY126" s="31">
        <v>0</v>
      </c>
      <c r="AZ126" s="31">
        <v>0</v>
      </c>
      <c r="BA126" s="31">
        <v>0</v>
      </c>
      <c r="BB126" s="31">
        <v>0</v>
      </c>
      <c r="BC126" s="31">
        <v>0</v>
      </c>
      <c r="BD126" s="31">
        <v>0</v>
      </c>
      <c r="BE126" s="31">
        <v>0</v>
      </c>
      <c r="BF126" s="31">
        <v>0</v>
      </c>
      <c r="BH126" s="33">
        <f t="shared" si="188"/>
        <v>0</v>
      </c>
      <c r="BI126" s="58"/>
      <c r="BJ126" s="58"/>
      <c r="BK126" s="58"/>
      <c r="BL126" s="58"/>
      <c r="BM126" s="58"/>
      <c r="BN126" s="58"/>
      <c r="BO126" s="58"/>
      <c r="BP126" s="58"/>
      <c r="BQ126" s="58"/>
      <c r="BR126" s="58"/>
      <c r="BS126" s="58"/>
      <c r="BT126" s="58"/>
      <c r="BV126" s="33">
        <f t="shared" si="189"/>
        <v>0</v>
      </c>
      <c r="BW126" s="58"/>
      <c r="BX126" s="58"/>
      <c r="BY126" s="58"/>
      <c r="BZ126" s="58"/>
      <c r="CA126" s="58"/>
      <c r="CB126" s="58"/>
      <c r="CC126" s="58"/>
      <c r="CD126" s="58"/>
      <c r="CE126" s="58"/>
      <c r="CF126" s="58"/>
      <c r="CG126" s="58"/>
      <c r="CH126" s="58"/>
      <c r="CJ126" s="33">
        <f t="shared" si="190"/>
        <v>0</v>
      </c>
      <c r="CK126" s="58"/>
      <c r="CL126" s="58"/>
      <c r="CM126" s="58"/>
      <c r="CN126" s="58"/>
      <c r="CO126" s="58"/>
      <c r="CP126" s="58"/>
      <c r="CQ126" s="58"/>
      <c r="CR126" s="58"/>
      <c r="CS126" s="58"/>
      <c r="CT126" s="58"/>
      <c r="CU126" s="58"/>
      <c r="CV126" s="58"/>
      <c r="CX126" s="33">
        <f t="shared" si="191"/>
        <v>0</v>
      </c>
      <c r="CY126" s="58"/>
      <c r="CZ126" s="58"/>
      <c r="DA126" s="58"/>
      <c r="DB126" s="58"/>
      <c r="DC126" s="58"/>
      <c r="DD126" s="58"/>
      <c r="DE126" s="58"/>
      <c r="DF126" s="58"/>
      <c r="DG126" s="58"/>
      <c r="DH126" s="58"/>
      <c r="DI126" s="58"/>
      <c r="DJ126" s="58"/>
      <c r="DL126" s="33">
        <f t="shared" si="192"/>
        <v>0</v>
      </c>
      <c r="DM126" s="58"/>
      <c r="DN126" s="58"/>
      <c r="DO126" s="58"/>
      <c r="DP126" s="58"/>
      <c r="DQ126" s="58"/>
      <c r="DR126" s="58"/>
      <c r="DS126" s="58"/>
      <c r="DT126" s="58"/>
      <c r="DU126" s="58"/>
      <c r="DV126" s="58"/>
      <c r="DW126" s="58"/>
      <c r="DX126" s="58"/>
      <c r="DY126" s="196"/>
      <c r="EA126" s="33">
        <f t="shared" si="171"/>
        <v>0</v>
      </c>
      <c r="EB126" s="58"/>
      <c r="EC126" s="58"/>
      <c r="ED126" s="58"/>
      <c r="EE126" s="58"/>
      <c r="EF126" s="58"/>
      <c r="EG126" s="58"/>
      <c r="EH126" s="58"/>
      <c r="EI126" s="58"/>
      <c r="EJ126" s="58"/>
      <c r="EK126" s="58"/>
      <c r="EL126" s="58"/>
      <c r="EM126" s="58"/>
      <c r="EN126" s="196"/>
    </row>
    <row r="127" spans="2:144" collapsed="1" x14ac:dyDescent="0.35">
      <c r="B127" s="17"/>
      <c r="C127" s="17"/>
      <c r="D127" s="43"/>
      <c r="E127" s="43"/>
      <c r="F127" s="43"/>
      <c r="G127" s="43"/>
      <c r="H127" s="43"/>
      <c r="I127" s="43"/>
      <c r="J127" s="43"/>
      <c r="K127" s="43"/>
      <c r="L127" s="43"/>
      <c r="M127" s="43"/>
      <c r="N127" s="43"/>
      <c r="O127" s="43"/>
      <c r="P127" s="43"/>
      <c r="R127" s="43"/>
      <c r="S127" s="43"/>
      <c r="T127" s="43"/>
      <c r="U127" s="43"/>
      <c r="V127" s="43"/>
      <c r="W127" s="43"/>
      <c r="X127" s="43"/>
      <c r="Y127" s="43"/>
      <c r="Z127" s="43"/>
      <c r="AA127" s="43"/>
      <c r="AB127" s="43"/>
      <c r="AC127" s="43"/>
      <c r="AD127" s="43"/>
      <c r="AF127" s="43"/>
      <c r="AG127" s="43"/>
      <c r="AH127" s="43"/>
      <c r="AI127" s="43"/>
      <c r="AJ127" s="43"/>
      <c r="AK127" s="43"/>
      <c r="AL127" s="43"/>
      <c r="AM127" s="43"/>
      <c r="AN127" s="43"/>
      <c r="AO127" s="43"/>
      <c r="AP127" s="43"/>
      <c r="AQ127" s="43"/>
      <c r="AR127" s="43"/>
      <c r="AT127" s="43"/>
      <c r="AU127" s="43"/>
      <c r="AV127" s="43"/>
      <c r="AW127" s="43"/>
      <c r="AX127" s="43"/>
      <c r="AY127" s="43"/>
      <c r="AZ127" s="43"/>
      <c r="BA127" s="43"/>
      <c r="BB127" s="43"/>
      <c r="BC127" s="43"/>
      <c r="BD127" s="43"/>
      <c r="BE127" s="43"/>
      <c r="BF127" s="43"/>
      <c r="BH127" s="43"/>
      <c r="BI127" s="43"/>
      <c r="BJ127" s="43"/>
      <c r="BK127" s="43"/>
      <c r="BL127" s="43"/>
      <c r="BM127" s="43"/>
      <c r="BN127" s="43"/>
      <c r="BO127" s="43"/>
      <c r="BP127" s="43"/>
      <c r="BQ127" s="43"/>
      <c r="BR127" s="43"/>
      <c r="BS127" s="43"/>
      <c r="BT127" s="43"/>
      <c r="BV127" s="43"/>
      <c r="BW127" s="43"/>
      <c r="BX127" s="43"/>
      <c r="BY127" s="43"/>
      <c r="BZ127" s="43"/>
      <c r="CA127" s="43"/>
      <c r="CB127" s="43"/>
      <c r="CC127" s="43"/>
      <c r="CD127" s="43"/>
      <c r="CE127" s="43"/>
      <c r="CF127" s="43"/>
      <c r="CG127" s="43"/>
      <c r="CH127" s="43"/>
      <c r="CJ127" s="43"/>
      <c r="CK127" s="43"/>
      <c r="CL127" s="43"/>
      <c r="CM127" s="43"/>
      <c r="CN127" s="43"/>
      <c r="CO127" s="43"/>
      <c r="CP127" s="43"/>
      <c r="CQ127" s="43"/>
      <c r="CR127" s="43"/>
      <c r="CS127" s="43"/>
      <c r="CT127" s="43"/>
      <c r="CU127" s="43"/>
      <c r="CV127" s="43"/>
      <c r="CX127" s="43"/>
      <c r="CY127" s="43"/>
      <c r="CZ127" s="43"/>
      <c r="DA127" s="43"/>
      <c r="DB127" s="43"/>
      <c r="DC127" s="43"/>
      <c r="DD127" s="43"/>
      <c r="DE127" s="43"/>
      <c r="DF127" s="43"/>
      <c r="DG127" s="43"/>
      <c r="DH127" s="43"/>
      <c r="DI127" s="43"/>
      <c r="DJ127" s="43"/>
      <c r="DL127" s="43"/>
      <c r="DM127" s="43"/>
      <c r="DN127" s="43"/>
      <c r="DO127" s="43"/>
      <c r="DP127" s="43"/>
      <c r="DQ127" s="43"/>
      <c r="DR127" s="43"/>
      <c r="DS127" s="43"/>
      <c r="DT127" s="43"/>
      <c r="DU127" s="43"/>
      <c r="DV127" s="43"/>
      <c r="DW127" s="43"/>
      <c r="DX127" s="43"/>
      <c r="DY127" s="196"/>
      <c r="EA127" s="43"/>
      <c r="EB127" s="43"/>
      <c r="EC127" s="43"/>
      <c r="ED127" s="43"/>
      <c r="EE127" s="43"/>
      <c r="EF127" s="43"/>
      <c r="EG127" s="43"/>
      <c r="EH127" s="43"/>
      <c r="EI127" s="43"/>
      <c r="EJ127" s="43"/>
      <c r="EK127" s="43"/>
      <c r="EL127" s="43"/>
      <c r="EM127" s="43"/>
      <c r="EN127" s="196"/>
    </row>
    <row r="128" spans="2:144" x14ac:dyDescent="0.35">
      <c r="B128" s="27" t="s">
        <v>242</v>
      </c>
      <c r="C128" s="17"/>
      <c r="D128" s="28">
        <v>-1835.7019999999902</v>
      </c>
      <c r="E128" s="28">
        <v>-17848.663</v>
      </c>
      <c r="F128" s="28">
        <v>925.88100000000486</v>
      </c>
      <c r="G128" s="28">
        <v>5425.5940000000046</v>
      </c>
      <c r="H128" s="28">
        <v>-4202.0610000000015</v>
      </c>
      <c r="I128" s="28">
        <v>1518.2209999999977</v>
      </c>
      <c r="J128" s="28">
        <v>-3176.3830000000016</v>
      </c>
      <c r="K128" s="28">
        <v>-1469.4060000000027</v>
      </c>
      <c r="L128" s="28">
        <v>5497.1829999999973</v>
      </c>
      <c r="M128" s="28">
        <v>-6867.369999999999</v>
      </c>
      <c r="N128" s="28">
        <v>-11083.146999999997</v>
      </c>
      <c r="O128" s="28">
        <v>-1024.4250000000029</v>
      </c>
      <c r="P128" s="28">
        <v>30468.874000000003</v>
      </c>
      <c r="R128" s="28">
        <v>7096.831000000122</v>
      </c>
      <c r="S128" s="28">
        <v>-6665.5040000000008</v>
      </c>
      <c r="T128" s="28">
        <v>-11739.227000000006</v>
      </c>
      <c r="U128" s="28">
        <v>1109.3999999999978</v>
      </c>
      <c r="V128" s="28">
        <v>-15557.786</v>
      </c>
      <c r="W128" s="28">
        <v>-139.53399999999601</v>
      </c>
      <c r="X128" s="28">
        <v>4957.489999999998</v>
      </c>
      <c r="Y128" s="28">
        <v>-3094.9669999999933</v>
      </c>
      <c r="Z128" s="28">
        <v>-5904.1749999999993</v>
      </c>
      <c r="AA128" s="28">
        <v>243.22699999999895</v>
      </c>
      <c r="AB128" s="28">
        <v>-1013.5529999999999</v>
      </c>
      <c r="AC128" s="28">
        <v>5981.0580000000009</v>
      </c>
      <c r="AD128" s="28">
        <v>38920.402000000009</v>
      </c>
      <c r="AF128" s="28">
        <v>-9520.5310000000754</v>
      </c>
      <c r="AG128" s="28">
        <v>-24306.339000000007</v>
      </c>
      <c r="AH128" s="28">
        <v>-9191.1390000000029</v>
      </c>
      <c r="AI128" s="28">
        <v>6171.3680000000022</v>
      </c>
      <c r="AJ128" s="28">
        <v>-7157.3719999999958</v>
      </c>
      <c r="AK128" s="28">
        <v>-4842.0000000000036</v>
      </c>
      <c r="AL128" s="28">
        <v>1889.018</v>
      </c>
      <c r="AM128" s="28">
        <v>5832.1629999999968</v>
      </c>
      <c r="AN128" s="28">
        <v>-3053.9100000000035</v>
      </c>
      <c r="AO128" s="28">
        <v>1810.5989999999983</v>
      </c>
      <c r="AP128" s="28">
        <v>5837.8450000000012</v>
      </c>
      <c r="AQ128" s="28">
        <v>1809.0829999999987</v>
      </c>
      <c r="AR128" s="28">
        <v>15680.153000000006</v>
      </c>
      <c r="AT128" s="28">
        <v>13851.912</v>
      </c>
      <c r="AU128" s="28">
        <v>1382.8779999999933</v>
      </c>
      <c r="AV128" s="28">
        <v>-9625.8189999999995</v>
      </c>
      <c r="AW128" s="28">
        <v>11997.278000000002</v>
      </c>
      <c r="AX128" s="28">
        <v>-4960.8780000000006</v>
      </c>
      <c r="AY128" s="28">
        <v>8168.7590000000018</v>
      </c>
      <c r="AZ128" s="28">
        <v>-3624.7080000000024</v>
      </c>
      <c r="BA128" s="28">
        <v>-8049.1219999999994</v>
      </c>
      <c r="BB128" s="28">
        <v>-7785.2960000000021</v>
      </c>
      <c r="BC128" s="28">
        <v>-10480.605000000007</v>
      </c>
      <c r="BD128" s="28">
        <v>-7766.1110000000008</v>
      </c>
      <c r="BE128" s="28">
        <v>-6342.7879999999932</v>
      </c>
      <c r="BF128" s="28">
        <v>1337.1180000000022</v>
      </c>
      <c r="BH128" s="28">
        <f t="shared" ref="BH128:BT128" si="346">BH6-BH44</f>
        <v>19766.019000000029</v>
      </c>
      <c r="BI128" s="28">
        <f t="shared" si="346"/>
        <v>-9809.3539999999994</v>
      </c>
      <c r="BJ128" s="28">
        <f t="shared" si="346"/>
        <v>-12191.116999999991</v>
      </c>
      <c r="BK128" s="28">
        <f t="shared" si="346"/>
        <v>5364.9260000000031</v>
      </c>
      <c r="BL128" s="28">
        <f t="shared" si="346"/>
        <v>-7176.7569999999996</v>
      </c>
      <c r="BM128" s="28">
        <f t="shared" si="346"/>
        <v>3249.1200000000026</v>
      </c>
      <c r="BN128" s="28">
        <f t="shared" si="346"/>
        <v>-1798.9000000000051</v>
      </c>
      <c r="BO128" s="28">
        <f t="shared" si="346"/>
        <v>12151.177</v>
      </c>
      <c r="BP128" s="28">
        <f t="shared" si="346"/>
        <v>3838.0889999999999</v>
      </c>
      <c r="BQ128" s="28">
        <f t="shared" si="346"/>
        <v>-1060.7839999999924</v>
      </c>
      <c r="BR128" s="28">
        <f t="shared" si="346"/>
        <v>7929.5040000000008</v>
      </c>
      <c r="BS128" s="28">
        <f t="shared" si="346"/>
        <v>9045.7509999999966</v>
      </c>
      <c r="BT128" s="28">
        <f t="shared" si="346"/>
        <v>10224.363999999998</v>
      </c>
      <c r="BV128" s="28">
        <f t="shared" ref="BV128:CH128" si="347">BV6-BV44</f>
        <v>55066.651179999928</v>
      </c>
      <c r="BW128" s="28">
        <f t="shared" si="347"/>
        <v>-16340.014669999999</v>
      </c>
      <c r="BX128" s="28">
        <f t="shared" si="347"/>
        <v>-484.63015999999698</v>
      </c>
      <c r="BY128" s="28">
        <f t="shared" si="347"/>
        <v>11593.429509999998</v>
      </c>
      <c r="BZ128" s="28">
        <f t="shared" si="347"/>
        <v>16123.486570000001</v>
      </c>
      <c r="CA128" s="28">
        <f t="shared" si="347"/>
        <v>7667.6214099999961</v>
      </c>
      <c r="CB128" s="28">
        <f t="shared" si="347"/>
        <v>11306.835929999994</v>
      </c>
      <c r="CC128" s="28">
        <f t="shared" si="347"/>
        <v>3067.7800299999944</v>
      </c>
      <c r="CD128" s="28">
        <f t="shared" si="347"/>
        <v>-2390.7512699999934</v>
      </c>
      <c r="CE128" s="28">
        <f t="shared" si="347"/>
        <v>6387.6015599999955</v>
      </c>
      <c r="CF128" s="28">
        <f t="shared" si="347"/>
        <v>-895.41951999999583</v>
      </c>
      <c r="CG128" s="28">
        <f t="shared" si="347"/>
        <v>11161.239969999999</v>
      </c>
      <c r="CH128" s="28">
        <f t="shared" si="347"/>
        <v>7869.4718199999952</v>
      </c>
      <c r="CJ128" s="28">
        <f t="shared" ref="CJ128:CV128" si="348">CJ6-CJ44</f>
        <v>-14349.372680000088</v>
      </c>
      <c r="CK128" s="28">
        <f t="shared" si="348"/>
        <v>-10508.113720000005</v>
      </c>
      <c r="CL128" s="28">
        <f t="shared" si="348"/>
        <v>-7078.4599200000011</v>
      </c>
      <c r="CM128" s="28">
        <f t="shared" si="348"/>
        <v>-6268.3140899999962</v>
      </c>
      <c r="CN128" s="28">
        <f t="shared" si="348"/>
        <v>536.05005000000529</v>
      </c>
      <c r="CO128" s="28">
        <f t="shared" si="348"/>
        <v>-410.54267999999138</v>
      </c>
      <c r="CP128" s="28">
        <f t="shared" si="348"/>
        <v>-1139.5300399999942</v>
      </c>
      <c r="CQ128" s="28">
        <f t="shared" si="348"/>
        <v>8639.062619999997</v>
      </c>
      <c r="CR128" s="28">
        <f t="shared" si="348"/>
        <v>8058.3193599999977</v>
      </c>
      <c r="CS128" s="28">
        <f t="shared" si="348"/>
        <v>1727.5696700000008</v>
      </c>
      <c r="CT128" s="28">
        <f t="shared" si="348"/>
        <v>-49666.165030000004</v>
      </c>
      <c r="CU128" s="28">
        <f t="shared" si="348"/>
        <v>17009.025459999997</v>
      </c>
      <c r="CV128" s="28">
        <f t="shared" si="348"/>
        <v>24751.725639999997</v>
      </c>
      <c r="CX128" s="28">
        <f t="shared" ref="CX128:DJ128" si="349">CX6-CX44</f>
        <v>8648.0948199999984</v>
      </c>
      <c r="CY128" s="28">
        <f t="shared" si="349"/>
        <v>-10334.416050000007</v>
      </c>
      <c r="CZ128" s="28">
        <f t="shared" si="349"/>
        <v>335.40147999998953</v>
      </c>
      <c r="DA128" s="28">
        <f t="shared" si="349"/>
        <v>-9523.480349999998</v>
      </c>
      <c r="DB128" s="28">
        <f t="shared" si="349"/>
        <v>2333.9916999999987</v>
      </c>
      <c r="DC128" s="28">
        <f t="shared" si="349"/>
        <v>7788.8944499999998</v>
      </c>
      <c r="DD128" s="28">
        <f t="shared" si="349"/>
        <v>-3688.3805200000024</v>
      </c>
      <c r="DE128" s="28">
        <f t="shared" si="349"/>
        <v>-1048.463220000016</v>
      </c>
      <c r="DF128" s="28">
        <f t="shared" si="349"/>
        <v>-1085.1012899999987</v>
      </c>
      <c r="DG128" s="28">
        <f t="shared" si="349"/>
        <v>5735.253990000012</v>
      </c>
      <c r="DH128" s="28">
        <f t="shared" si="349"/>
        <v>-2549.4596299999976</v>
      </c>
      <c r="DI128" s="28">
        <f t="shared" si="349"/>
        <v>2834.2443900000071</v>
      </c>
      <c r="DJ128" s="28">
        <f t="shared" si="349"/>
        <v>17849.609869999993</v>
      </c>
      <c r="DL128" s="28">
        <f t="shared" ref="DL128:DX128" si="350">DL6-DL44</f>
        <v>10658.567490000045</v>
      </c>
      <c r="DM128" s="28">
        <f t="shared" si="350"/>
        <v>-25366.490799999992</v>
      </c>
      <c r="DN128" s="28">
        <f t="shared" si="350"/>
        <v>12904.737100000006</v>
      </c>
      <c r="DO128" s="28">
        <f t="shared" si="350"/>
        <v>-1233.7283699999971</v>
      </c>
      <c r="DP128" s="28">
        <f t="shared" si="350"/>
        <v>-13634.329000000005</v>
      </c>
      <c r="DQ128" s="28">
        <f t="shared" si="350"/>
        <v>-438.13708000000042</v>
      </c>
      <c r="DR128" s="28">
        <f t="shared" si="350"/>
        <v>4502.995719999999</v>
      </c>
      <c r="DS128" s="28">
        <f t="shared" si="350"/>
        <v>-5033.3085299999948</v>
      </c>
      <c r="DT128" s="28">
        <f t="shared" si="350"/>
        <v>3866.496519999997</v>
      </c>
      <c r="DU128" s="28">
        <f t="shared" si="350"/>
        <v>-64.367299999998068</v>
      </c>
      <c r="DV128" s="28">
        <f t="shared" si="350"/>
        <v>8245.7693500000023</v>
      </c>
      <c r="DW128" s="28">
        <f t="shared" si="350"/>
        <v>-2561.8070700000026</v>
      </c>
      <c r="DX128" s="28">
        <f t="shared" si="350"/>
        <v>29470.736949999999</v>
      </c>
      <c r="DY128" s="195"/>
      <c r="EA128" s="28">
        <f t="shared" ref="EA128:EM128" si="351">EA6-EA44</f>
        <v>-76607.536409183638</v>
      </c>
      <c r="EB128" s="28">
        <f t="shared" si="351"/>
        <v>-33400.059542000003</v>
      </c>
      <c r="EC128" s="28">
        <f t="shared" si="351"/>
        <v>-14254.484618929331</v>
      </c>
      <c r="ED128" s="28">
        <f t="shared" si="351"/>
        <v>-5505.3893673752609</v>
      </c>
      <c r="EE128" s="28">
        <f t="shared" si="351"/>
        <v>-13493.475268165203</v>
      </c>
      <c r="EF128" s="28">
        <f t="shared" si="351"/>
        <v>-12388.922633462396</v>
      </c>
      <c r="EG128" s="28">
        <f t="shared" si="351"/>
        <v>32828.250968318272</v>
      </c>
      <c r="EH128" s="28">
        <f t="shared" si="351"/>
        <v>-11223.291961182396</v>
      </c>
      <c r="EI128" s="28">
        <f t="shared" si="351"/>
        <v>-15626.638568797731</v>
      </c>
      <c r="EJ128" s="28">
        <f t="shared" si="351"/>
        <v>-4698.1702978343965</v>
      </c>
      <c r="EK128" s="28">
        <f t="shared" si="351"/>
        <v>-1607.7884588683883</v>
      </c>
      <c r="EL128" s="28">
        <f t="shared" si="351"/>
        <v>-17126.864461518395</v>
      </c>
      <c r="EM128" s="28">
        <f t="shared" si="351"/>
        <v>19889.297800631612</v>
      </c>
      <c r="EN128" s="195"/>
    </row>
    <row r="129" spans="2:144" x14ac:dyDescent="0.35">
      <c r="B129" s="17"/>
      <c r="C129" s="17"/>
      <c r="D129" s="43"/>
      <c r="E129" s="43"/>
      <c r="F129" s="43"/>
      <c r="G129" s="43"/>
      <c r="H129" s="43"/>
      <c r="I129" s="43"/>
      <c r="J129" s="43"/>
      <c r="K129" s="43"/>
      <c r="L129" s="43"/>
      <c r="M129" s="43"/>
      <c r="N129" s="43"/>
      <c r="O129" s="43"/>
      <c r="P129" s="43"/>
      <c r="R129" s="43"/>
      <c r="S129" s="43"/>
      <c r="T129" s="43"/>
      <c r="U129" s="43"/>
      <c r="V129" s="43"/>
      <c r="W129" s="43"/>
      <c r="X129" s="43"/>
      <c r="Y129" s="43"/>
      <c r="Z129" s="43"/>
      <c r="AA129" s="43"/>
      <c r="AB129" s="43"/>
      <c r="AC129" s="43"/>
      <c r="AD129" s="43"/>
      <c r="AF129" s="43"/>
      <c r="AG129" s="43"/>
      <c r="AH129" s="43"/>
      <c r="AI129" s="43"/>
      <c r="AJ129" s="43"/>
      <c r="AK129" s="43"/>
      <c r="AL129" s="43"/>
      <c r="AM129" s="43"/>
      <c r="AN129" s="43"/>
      <c r="AO129" s="43"/>
      <c r="AP129" s="43"/>
      <c r="AQ129" s="43"/>
      <c r="AR129" s="43"/>
      <c r="AT129" s="43"/>
      <c r="AU129" s="43"/>
      <c r="AV129" s="43"/>
      <c r="AW129" s="43"/>
      <c r="AX129" s="43"/>
      <c r="AY129" s="43"/>
      <c r="AZ129" s="43"/>
      <c r="BA129" s="43"/>
      <c r="BB129" s="43"/>
      <c r="BC129" s="43"/>
      <c r="BD129" s="43"/>
      <c r="BE129" s="43"/>
      <c r="BF129" s="43"/>
      <c r="BH129" s="44"/>
      <c r="BI129" s="44"/>
      <c r="BJ129" s="44"/>
      <c r="BK129" s="44"/>
      <c r="BL129" s="44"/>
      <c r="BM129" s="44"/>
      <c r="BN129" s="44"/>
      <c r="BO129" s="44"/>
      <c r="BP129" s="44"/>
      <c r="BQ129" s="44"/>
      <c r="BR129" s="44"/>
      <c r="BS129" s="44"/>
      <c r="BT129" s="44"/>
      <c r="BV129" s="44"/>
      <c r="BW129" s="44"/>
      <c r="BX129" s="44"/>
      <c r="BY129" s="44"/>
      <c r="BZ129" s="44"/>
      <c r="CA129" s="44"/>
      <c r="CB129" s="44"/>
      <c r="CC129" s="44"/>
      <c r="CD129" s="44"/>
      <c r="CE129" s="44"/>
      <c r="CF129" s="44"/>
      <c r="CG129" s="44"/>
      <c r="CH129" s="44"/>
      <c r="CJ129" s="44"/>
      <c r="CK129" s="44"/>
      <c r="CL129" s="44"/>
      <c r="CM129" s="44"/>
      <c r="CN129" s="44"/>
      <c r="CO129" s="44"/>
      <c r="CP129" s="44"/>
      <c r="CQ129" s="44"/>
      <c r="CR129" s="44"/>
      <c r="CS129" s="44"/>
      <c r="CT129" s="44"/>
      <c r="CU129" s="44"/>
      <c r="CV129" s="44"/>
      <c r="CX129" s="44"/>
      <c r="CY129" s="44"/>
      <c r="CZ129" s="44"/>
      <c r="DA129" s="44"/>
      <c r="DB129" s="44"/>
      <c r="DC129" s="44"/>
      <c r="DD129" s="44"/>
      <c r="DE129" s="44"/>
      <c r="DF129" s="44"/>
      <c r="DG129" s="44"/>
      <c r="DH129" s="44"/>
      <c r="DI129" s="44"/>
      <c r="DJ129" s="44"/>
      <c r="DL129" s="44"/>
      <c r="DM129" s="44"/>
      <c r="DN129" s="44"/>
      <c r="DO129" s="44"/>
      <c r="DP129" s="44"/>
      <c r="DQ129" s="44"/>
      <c r="DR129" s="44"/>
      <c r="DS129" s="44"/>
      <c r="DT129" s="44"/>
      <c r="DU129" s="44"/>
      <c r="DV129" s="44"/>
      <c r="DW129" s="44"/>
      <c r="DX129" s="44"/>
      <c r="DY129" s="196"/>
      <c r="EA129" s="44"/>
      <c r="EB129" s="44"/>
      <c r="EC129" s="44"/>
      <c r="ED129" s="44"/>
      <c r="EE129" s="44"/>
      <c r="EF129" s="44"/>
      <c r="EG129" s="44"/>
      <c r="EH129" s="44"/>
      <c r="EI129" s="44"/>
      <c r="EJ129" s="44"/>
      <c r="EK129" s="44"/>
      <c r="EL129" s="44"/>
      <c r="EM129" s="44"/>
      <c r="EN129" s="196"/>
    </row>
    <row r="130" spans="2:144" x14ac:dyDescent="0.35">
      <c r="B130" s="32" t="s">
        <v>243</v>
      </c>
      <c r="C130" s="17"/>
      <c r="D130" s="45">
        <v>43227.612999999998</v>
      </c>
      <c r="E130" s="45">
        <v>43227.612999999998</v>
      </c>
      <c r="F130" s="45">
        <v>25378.949999999997</v>
      </c>
      <c r="G130" s="45">
        <v>26304.831000000002</v>
      </c>
      <c r="H130" s="45">
        <v>31730.425000000007</v>
      </c>
      <c r="I130" s="45">
        <v>27528.364000000005</v>
      </c>
      <c r="J130" s="45">
        <v>29046.585000000003</v>
      </c>
      <c r="K130" s="45">
        <v>25870.202000000001</v>
      </c>
      <c r="L130" s="45">
        <v>24400.795999999998</v>
      </c>
      <c r="M130" s="45">
        <v>29897.978999999996</v>
      </c>
      <c r="N130" s="45">
        <v>23030.608999999997</v>
      </c>
      <c r="O130" s="45">
        <v>11947.462</v>
      </c>
      <c r="P130" s="45">
        <v>10923.036999999997</v>
      </c>
      <c r="R130" s="45">
        <v>41391.911</v>
      </c>
      <c r="S130" s="45">
        <v>41391.911</v>
      </c>
      <c r="T130" s="45">
        <v>34726.406999999999</v>
      </c>
      <c r="U130" s="45">
        <v>22987.179999999993</v>
      </c>
      <c r="V130" s="45">
        <v>24096.579999999991</v>
      </c>
      <c r="W130" s="45">
        <v>8538.7939999999908</v>
      </c>
      <c r="X130" s="45">
        <v>8399.2599999999948</v>
      </c>
      <c r="Y130" s="45">
        <v>13356.749999999993</v>
      </c>
      <c r="Z130" s="45">
        <v>10261.782999999999</v>
      </c>
      <c r="AA130" s="45">
        <v>4357.6080000000002</v>
      </c>
      <c r="AB130" s="45">
        <v>4600.8349999999991</v>
      </c>
      <c r="AC130" s="45">
        <v>3587.2819999999992</v>
      </c>
      <c r="AD130" s="45">
        <v>9568.34</v>
      </c>
      <c r="AF130" s="45">
        <v>48488.742000000013</v>
      </c>
      <c r="AG130" s="45">
        <v>48488.742000000013</v>
      </c>
      <c r="AH130" s="45">
        <v>24182.403000000006</v>
      </c>
      <c r="AI130" s="45">
        <v>14991.264000000003</v>
      </c>
      <c r="AJ130" s="45">
        <v>21162.632000000005</v>
      </c>
      <c r="AK130" s="45">
        <v>14005.260000000009</v>
      </c>
      <c r="AL130" s="45">
        <v>9163.2600000000057</v>
      </c>
      <c r="AM130" s="45">
        <v>11052.278000000006</v>
      </c>
      <c r="AN130" s="45">
        <v>16884.441000000003</v>
      </c>
      <c r="AO130" s="45">
        <v>13830.530999999999</v>
      </c>
      <c r="AP130" s="45">
        <v>15641.129999999997</v>
      </c>
      <c r="AQ130" s="45">
        <v>21478.974999999999</v>
      </c>
      <c r="AR130" s="45">
        <v>23288.057999999997</v>
      </c>
      <c r="AT130" s="45">
        <v>38968.211000000003</v>
      </c>
      <c r="AU130" s="45">
        <f>AR131</f>
        <v>38968.211000000003</v>
      </c>
      <c r="AV130" s="45">
        <f>AU131</f>
        <v>40351.088999999993</v>
      </c>
      <c r="AW130" s="45">
        <f t="shared" ref="AW130:BF130" si="352">AV131</f>
        <v>30725.269999999993</v>
      </c>
      <c r="AX130" s="45">
        <f t="shared" si="352"/>
        <v>42722.547999999995</v>
      </c>
      <c r="AY130" s="45">
        <f t="shared" si="352"/>
        <v>37761.67</v>
      </c>
      <c r="AZ130" s="45">
        <f t="shared" si="352"/>
        <v>45930.429000000004</v>
      </c>
      <c r="BA130" s="45">
        <f t="shared" si="352"/>
        <v>42305.721000000005</v>
      </c>
      <c r="BB130" s="45">
        <f t="shared" si="352"/>
        <v>34256.599000000002</v>
      </c>
      <c r="BC130" s="45">
        <f t="shared" si="352"/>
        <v>26471.303</v>
      </c>
      <c r="BD130" s="45">
        <f t="shared" si="352"/>
        <v>15990.697999999993</v>
      </c>
      <c r="BE130" s="45">
        <f t="shared" si="352"/>
        <v>8224.5869999999923</v>
      </c>
      <c r="BF130" s="45">
        <f t="shared" si="352"/>
        <v>1881.7989999999991</v>
      </c>
      <c r="BH130" s="45">
        <v>52820.123</v>
      </c>
      <c r="BI130" s="45">
        <f>AT131</f>
        <v>52820.123</v>
      </c>
      <c r="BJ130" s="45">
        <f>BI131</f>
        <v>43010.769</v>
      </c>
      <c r="BK130" s="45">
        <f t="shared" ref="BK130:BT130" si="353">BJ131</f>
        <v>30819.652000000009</v>
      </c>
      <c r="BL130" s="45">
        <f t="shared" si="353"/>
        <v>36184.578000000009</v>
      </c>
      <c r="BM130" s="45">
        <f t="shared" si="353"/>
        <v>29007.821000000011</v>
      </c>
      <c r="BN130" s="45">
        <f t="shared" si="353"/>
        <v>32256.941000000013</v>
      </c>
      <c r="BO130" s="45">
        <f t="shared" si="353"/>
        <v>30458.041000000008</v>
      </c>
      <c r="BP130" s="45">
        <f t="shared" si="353"/>
        <v>42609.218000000008</v>
      </c>
      <c r="BQ130" s="45">
        <f t="shared" si="353"/>
        <v>46447.307000000008</v>
      </c>
      <c r="BR130" s="45">
        <f t="shared" si="353"/>
        <v>45386.523000000016</v>
      </c>
      <c r="BS130" s="45">
        <f t="shared" si="353"/>
        <v>53316.027000000016</v>
      </c>
      <c r="BT130" s="45">
        <f t="shared" si="353"/>
        <v>62361.778000000013</v>
      </c>
      <c r="BV130" s="45">
        <f>+BH131</f>
        <v>72586.142000000022</v>
      </c>
      <c r="BW130" s="45">
        <f>BT131</f>
        <v>72586.142000000007</v>
      </c>
      <c r="BX130" s="45">
        <f>BW131</f>
        <v>56246.12733000001</v>
      </c>
      <c r="BY130" s="45">
        <f t="shared" ref="BY130:CH130" si="354">BX131</f>
        <v>55761.497170000017</v>
      </c>
      <c r="BZ130" s="45">
        <f t="shared" si="354"/>
        <v>67354.926680000019</v>
      </c>
      <c r="CA130" s="45">
        <f t="shared" si="354"/>
        <v>83478.413250000012</v>
      </c>
      <c r="CB130" s="45">
        <f t="shared" si="354"/>
        <v>91146.034660000005</v>
      </c>
      <c r="CC130" s="45">
        <f t="shared" si="354"/>
        <v>102452.87059000001</v>
      </c>
      <c r="CD130" s="45">
        <f t="shared" si="354"/>
        <v>105520.65062</v>
      </c>
      <c r="CE130" s="45">
        <f t="shared" si="354"/>
        <v>103129.89935000001</v>
      </c>
      <c r="CF130" s="45">
        <f t="shared" si="354"/>
        <v>109517.50091</v>
      </c>
      <c r="CG130" s="45">
        <f t="shared" si="354"/>
        <v>108622.08139000001</v>
      </c>
      <c r="CH130" s="45">
        <f t="shared" si="354"/>
        <v>119783.32136</v>
      </c>
      <c r="CJ130" s="45">
        <f>+BV131</f>
        <v>127652.79317999995</v>
      </c>
      <c r="CK130" s="45">
        <f>CH131</f>
        <v>127652.79317999999</v>
      </c>
      <c r="CL130" s="45">
        <f>CK131</f>
        <v>117144.67945999998</v>
      </c>
      <c r="CM130" s="45">
        <f t="shared" ref="CM130:CV130" si="355">CL131</f>
        <v>110066.21953999999</v>
      </c>
      <c r="CN130" s="45">
        <f t="shared" si="355"/>
        <v>103797.90544999999</v>
      </c>
      <c r="CO130" s="45">
        <f t="shared" si="355"/>
        <v>104333.9555</v>
      </c>
      <c r="CP130" s="45">
        <f t="shared" si="355"/>
        <v>103923.41282</v>
      </c>
      <c r="CQ130" s="45">
        <f t="shared" si="355"/>
        <v>102783.88278</v>
      </c>
      <c r="CR130" s="45">
        <f t="shared" si="355"/>
        <v>111422.9454</v>
      </c>
      <c r="CS130" s="45">
        <f t="shared" si="355"/>
        <v>119481.26475999999</v>
      </c>
      <c r="CT130" s="45">
        <f t="shared" si="355"/>
        <v>121208.83442999999</v>
      </c>
      <c r="CU130" s="45">
        <f t="shared" si="355"/>
        <v>71542.669399999984</v>
      </c>
      <c r="CV130" s="45">
        <f t="shared" si="355"/>
        <v>88551.694859999989</v>
      </c>
      <c r="CX130" s="45">
        <f>+CJ131</f>
        <v>113303.42049999986</v>
      </c>
      <c r="CY130" s="45">
        <f>CV131</f>
        <v>113303.42049999998</v>
      </c>
      <c r="CZ130" s="45">
        <f>CY131</f>
        <v>102969.00444999998</v>
      </c>
      <c r="DA130" s="45">
        <f t="shared" ref="DA130:DJ130" si="356">CZ131</f>
        <v>103304.40592999996</v>
      </c>
      <c r="DB130" s="45">
        <f t="shared" si="356"/>
        <v>93780.925579999966</v>
      </c>
      <c r="DC130" s="45">
        <f t="shared" si="356"/>
        <v>96114.917279999965</v>
      </c>
      <c r="DD130" s="45">
        <f t="shared" si="356"/>
        <v>103903.81172999996</v>
      </c>
      <c r="DE130" s="45">
        <f t="shared" si="356"/>
        <v>100215.43120999995</v>
      </c>
      <c r="DF130" s="45">
        <f t="shared" si="356"/>
        <v>99166.967989999932</v>
      </c>
      <c r="DG130" s="45">
        <f t="shared" si="356"/>
        <v>98081.866699999926</v>
      </c>
      <c r="DH130" s="45">
        <f t="shared" si="356"/>
        <v>103817.12068999994</v>
      </c>
      <c r="DI130" s="45">
        <f t="shared" si="356"/>
        <v>101267.66105999994</v>
      </c>
      <c r="DJ130" s="45">
        <f t="shared" si="356"/>
        <v>104101.90544999995</v>
      </c>
      <c r="DL130" s="45">
        <f>+CX131</f>
        <v>121951.51531999986</v>
      </c>
      <c r="DM130" s="45">
        <f>DJ131</f>
        <v>121951.51531999995</v>
      </c>
      <c r="DN130" s="45">
        <f>DM131</f>
        <v>96585.024519999948</v>
      </c>
      <c r="DO130" s="45">
        <f t="shared" ref="DO130" si="357">DN131</f>
        <v>109489.76161999995</v>
      </c>
      <c r="DP130" s="45">
        <f t="shared" ref="DP130" si="358">DO131</f>
        <v>108256.03324999995</v>
      </c>
      <c r="DQ130" s="45">
        <f t="shared" ref="DQ130" si="359">DP131</f>
        <v>94621.704249999952</v>
      </c>
      <c r="DR130" s="45">
        <f t="shared" ref="DR130" si="360">DQ131</f>
        <v>94183.567169999951</v>
      </c>
      <c r="DS130" s="45">
        <f t="shared" ref="DS130" si="361">DR131</f>
        <v>98686.562889999943</v>
      </c>
      <c r="DT130" s="45">
        <f t="shared" ref="DT130" si="362">DS131</f>
        <v>93653.254359999948</v>
      </c>
      <c r="DU130" s="45">
        <f t="shared" ref="DU130" si="363">DT131</f>
        <v>97519.750879999949</v>
      </c>
      <c r="DV130" s="45">
        <f t="shared" ref="DV130" si="364">DU131</f>
        <v>97455.383579999951</v>
      </c>
      <c r="DW130" s="45">
        <f t="shared" ref="DW130" si="365">DV131</f>
        <v>105701.15292999995</v>
      </c>
      <c r="DX130" s="45">
        <f t="shared" ref="DX130" si="366">DW131</f>
        <v>103139.34585999994</v>
      </c>
      <c r="DY130" s="195"/>
      <c r="EA130" s="45">
        <f>+DL131</f>
        <v>132610.08280999991</v>
      </c>
      <c r="EB130" s="45">
        <f>DX131</f>
        <v>132610.08280999993</v>
      </c>
      <c r="EC130" s="45">
        <f>EB131</f>
        <v>99210.023267999932</v>
      </c>
      <c r="ED130" s="45">
        <f t="shared" ref="ED130" si="367">EC131</f>
        <v>84955.538649070601</v>
      </c>
      <c r="EE130" s="45">
        <f t="shared" ref="EE130" si="368">ED131</f>
        <v>79450.14928169534</v>
      </c>
      <c r="EF130" s="45">
        <f t="shared" ref="EF130" si="369">EE131</f>
        <v>65956.674013530137</v>
      </c>
      <c r="EG130" s="45">
        <f t="shared" ref="EG130" si="370">EF131</f>
        <v>53567.751380067741</v>
      </c>
      <c r="EH130" s="45">
        <f t="shared" ref="EH130" si="371">EG131</f>
        <v>86396.002348386013</v>
      </c>
      <c r="EI130" s="45">
        <f t="shared" ref="EI130" si="372">EH131</f>
        <v>75172.71038720361</v>
      </c>
      <c r="EJ130" s="45">
        <f t="shared" ref="EJ130" si="373">EI131</f>
        <v>59546.071818405879</v>
      </c>
      <c r="EK130" s="45">
        <f t="shared" ref="EK130" si="374">EJ131</f>
        <v>54847.901520571482</v>
      </c>
      <c r="EL130" s="45">
        <f t="shared" ref="EL130" si="375">EK131</f>
        <v>53240.113061703094</v>
      </c>
      <c r="EM130" s="45">
        <f t="shared" ref="EM130" si="376">EL131</f>
        <v>36113.248600184699</v>
      </c>
      <c r="EN130" s="195"/>
    </row>
    <row r="131" spans="2:144" x14ac:dyDescent="0.35">
      <c r="B131" s="32" t="s">
        <v>244</v>
      </c>
      <c r="C131" s="17"/>
      <c r="D131" s="45">
        <v>41391.911000000007</v>
      </c>
      <c r="E131" s="45">
        <v>25378.949999999997</v>
      </c>
      <c r="F131" s="45">
        <v>26304.831000000002</v>
      </c>
      <c r="G131" s="45">
        <v>31730.425000000007</v>
      </c>
      <c r="H131" s="45">
        <v>27528.364000000005</v>
      </c>
      <c r="I131" s="45">
        <v>29046.585000000003</v>
      </c>
      <c r="J131" s="45">
        <v>25870.202000000001</v>
      </c>
      <c r="K131" s="45">
        <v>24400.795999999998</v>
      </c>
      <c r="L131" s="45">
        <v>29897.978999999996</v>
      </c>
      <c r="M131" s="45">
        <v>23030.608999999997</v>
      </c>
      <c r="N131" s="45">
        <v>11947.462</v>
      </c>
      <c r="O131" s="45">
        <v>10923.036999999997</v>
      </c>
      <c r="P131" s="45">
        <v>41391.911</v>
      </c>
      <c r="R131" s="45">
        <v>48488.742000000122</v>
      </c>
      <c r="S131" s="45">
        <v>34726.406999999999</v>
      </c>
      <c r="T131" s="45">
        <v>22987.179999999993</v>
      </c>
      <c r="U131" s="45">
        <v>24096.579999999991</v>
      </c>
      <c r="V131" s="45">
        <v>8538.7939999999908</v>
      </c>
      <c r="W131" s="45">
        <v>8399.2599999999948</v>
      </c>
      <c r="X131" s="45">
        <v>13356.749999999993</v>
      </c>
      <c r="Y131" s="45">
        <v>10261.782999999999</v>
      </c>
      <c r="Z131" s="45">
        <v>4357.6080000000002</v>
      </c>
      <c r="AA131" s="45">
        <v>4600.8349999999991</v>
      </c>
      <c r="AB131" s="45">
        <v>3587.2819999999992</v>
      </c>
      <c r="AC131" s="45">
        <v>9568.34</v>
      </c>
      <c r="AD131" s="45">
        <v>48488.742000000013</v>
      </c>
      <c r="AF131" s="45">
        <v>38968.210999999937</v>
      </c>
      <c r="AG131" s="45">
        <v>24182.403000000006</v>
      </c>
      <c r="AH131" s="45">
        <v>14991.264000000003</v>
      </c>
      <c r="AI131" s="45">
        <v>21162.632000000005</v>
      </c>
      <c r="AJ131" s="45">
        <v>14005.260000000009</v>
      </c>
      <c r="AK131" s="45">
        <v>9163.2600000000057</v>
      </c>
      <c r="AL131" s="45">
        <v>11052.278000000006</v>
      </c>
      <c r="AM131" s="45">
        <v>16884.441000000003</v>
      </c>
      <c r="AN131" s="45">
        <v>13830.530999999999</v>
      </c>
      <c r="AO131" s="45">
        <v>15641.129999999997</v>
      </c>
      <c r="AP131" s="45">
        <v>21478.974999999999</v>
      </c>
      <c r="AQ131" s="45">
        <v>23288.057999999997</v>
      </c>
      <c r="AR131" s="45">
        <v>38968.211000000003</v>
      </c>
      <c r="AT131" s="45">
        <v>52820.123</v>
      </c>
      <c r="AU131" s="45">
        <f>AU128+AU130</f>
        <v>40351.088999999993</v>
      </c>
      <c r="AV131" s="45">
        <f>AV128+AV130</f>
        <v>30725.269999999993</v>
      </c>
      <c r="AW131" s="45">
        <f t="shared" ref="AW131:BF131" si="377">AW128+AW130</f>
        <v>42722.547999999995</v>
      </c>
      <c r="AX131" s="45">
        <f t="shared" si="377"/>
        <v>37761.67</v>
      </c>
      <c r="AY131" s="45">
        <f t="shared" si="377"/>
        <v>45930.429000000004</v>
      </c>
      <c r="AZ131" s="45">
        <f t="shared" si="377"/>
        <v>42305.721000000005</v>
      </c>
      <c r="BA131" s="45">
        <f t="shared" si="377"/>
        <v>34256.599000000002</v>
      </c>
      <c r="BB131" s="45">
        <f t="shared" si="377"/>
        <v>26471.303</v>
      </c>
      <c r="BC131" s="45">
        <f t="shared" si="377"/>
        <v>15990.697999999993</v>
      </c>
      <c r="BD131" s="45">
        <f t="shared" si="377"/>
        <v>8224.5869999999923</v>
      </c>
      <c r="BE131" s="45">
        <f t="shared" si="377"/>
        <v>1881.7989999999991</v>
      </c>
      <c r="BF131" s="45">
        <f t="shared" si="377"/>
        <v>3218.9170000000013</v>
      </c>
      <c r="BH131" s="45">
        <f t="shared" ref="BH131:BJ131" si="378">BH130+BH128</f>
        <v>72586.142000000022</v>
      </c>
      <c r="BI131" s="45">
        <f t="shared" si="378"/>
        <v>43010.769</v>
      </c>
      <c r="BJ131" s="45">
        <f t="shared" si="378"/>
        <v>30819.652000000009</v>
      </c>
      <c r="BK131" s="45">
        <f t="shared" ref="BK131:BT131" si="379">BK130+BK128</f>
        <v>36184.578000000009</v>
      </c>
      <c r="BL131" s="45">
        <f t="shared" si="379"/>
        <v>29007.821000000011</v>
      </c>
      <c r="BM131" s="45">
        <f t="shared" si="379"/>
        <v>32256.941000000013</v>
      </c>
      <c r="BN131" s="45">
        <f t="shared" si="379"/>
        <v>30458.041000000008</v>
      </c>
      <c r="BO131" s="45">
        <f t="shared" si="379"/>
        <v>42609.218000000008</v>
      </c>
      <c r="BP131" s="45">
        <f t="shared" si="379"/>
        <v>46447.307000000008</v>
      </c>
      <c r="BQ131" s="45">
        <f t="shared" si="379"/>
        <v>45386.523000000016</v>
      </c>
      <c r="BR131" s="45">
        <f t="shared" si="379"/>
        <v>53316.027000000016</v>
      </c>
      <c r="BS131" s="45">
        <f t="shared" si="379"/>
        <v>62361.778000000013</v>
      </c>
      <c r="BT131" s="45">
        <f t="shared" si="379"/>
        <v>72586.142000000007</v>
      </c>
      <c r="BV131" s="45">
        <f t="shared" ref="BV131:BX131" si="380">BV130+BV128</f>
        <v>127652.79317999995</v>
      </c>
      <c r="BW131" s="45">
        <f t="shared" si="380"/>
        <v>56246.12733000001</v>
      </c>
      <c r="BX131" s="45">
        <f t="shared" si="380"/>
        <v>55761.497170000017</v>
      </c>
      <c r="BY131" s="45">
        <f t="shared" ref="BY131:CH131" si="381">BY130+BY128</f>
        <v>67354.926680000019</v>
      </c>
      <c r="BZ131" s="45">
        <f t="shared" si="381"/>
        <v>83478.413250000012</v>
      </c>
      <c r="CA131" s="45">
        <f t="shared" si="381"/>
        <v>91146.034660000005</v>
      </c>
      <c r="CB131" s="45">
        <f t="shared" si="381"/>
        <v>102452.87059000001</v>
      </c>
      <c r="CC131" s="45">
        <f t="shared" si="381"/>
        <v>105520.65062</v>
      </c>
      <c r="CD131" s="45">
        <f t="shared" si="381"/>
        <v>103129.89935000001</v>
      </c>
      <c r="CE131" s="45">
        <f t="shared" si="381"/>
        <v>109517.50091</v>
      </c>
      <c r="CF131" s="45">
        <f t="shared" si="381"/>
        <v>108622.08139000001</v>
      </c>
      <c r="CG131" s="45">
        <f t="shared" si="381"/>
        <v>119783.32136</v>
      </c>
      <c r="CH131" s="45">
        <f t="shared" si="381"/>
        <v>127652.79317999999</v>
      </c>
      <c r="CJ131" s="45">
        <f t="shared" ref="CJ131:CL131" si="382">CJ130+CJ128</f>
        <v>113303.42049999986</v>
      </c>
      <c r="CK131" s="45">
        <f t="shared" si="382"/>
        <v>117144.67945999998</v>
      </c>
      <c r="CL131" s="45">
        <f t="shared" si="382"/>
        <v>110066.21953999999</v>
      </c>
      <c r="CM131" s="45">
        <f t="shared" ref="CM131:CV131" si="383">CM130+CM128</f>
        <v>103797.90544999999</v>
      </c>
      <c r="CN131" s="45">
        <f t="shared" si="383"/>
        <v>104333.9555</v>
      </c>
      <c r="CO131" s="45">
        <f t="shared" si="383"/>
        <v>103923.41282</v>
      </c>
      <c r="CP131" s="45">
        <f t="shared" si="383"/>
        <v>102783.88278</v>
      </c>
      <c r="CQ131" s="45">
        <f t="shared" si="383"/>
        <v>111422.9454</v>
      </c>
      <c r="CR131" s="45">
        <f t="shared" si="383"/>
        <v>119481.26475999999</v>
      </c>
      <c r="CS131" s="45">
        <f t="shared" si="383"/>
        <v>121208.83442999999</v>
      </c>
      <c r="CT131" s="45">
        <f t="shared" si="383"/>
        <v>71542.669399999984</v>
      </c>
      <c r="CU131" s="45">
        <f t="shared" si="383"/>
        <v>88551.694859999989</v>
      </c>
      <c r="CV131" s="45">
        <f t="shared" si="383"/>
        <v>113303.42049999998</v>
      </c>
      <c r="CX131" s="45">
        <f t="shared" ref="CX131:CZ131" si="384">CX130+CX128</f>
        <v>121951.51531999986</v>
      </c>
      <c r="CY131" s="45">
        <f t="shared" si="384"/>
        <v>102969.00444999998</v>
      </c>
      <c r="CZ131" s="45">
        <f t="shared" si="384"/>
        <v>103304.40592999996</v>
      </c>
      <c r="DA131" s="45">
        <f t="shared" ref="DA131:DJ131" si="385">DA130+DA128</f>
        <v>93780.925579999966</v>
      </c>
      <c r="DB131" s="45">
        <f t="shared" si="385"/>
        <v>96114.917279999965</v>
      </c>
      <c r="DC131" s="45">
        <f t="shared" si="385"/>
        <v>103903.81172999996</v>
      </c>
      <c r="DD131" s="45">
        <f t="shared" si="385"/>
        <v>100215.43120999995</v>
      </c>
      <c r="DE131" s="45">
        <f t="shared" si="385"/>
        <v>99166.967989999932</v>
      </c>
      <c r="DF131" s="45">
        <f t="shared" si="385"/>
        <v>98081.866699999926</v>
      </c>
      <c r="DG131" s="45">
        <f t="shared" si="385"/>
        <v>103817.12068999994</v>
      </c>
      <c r="DH131" s="45">
        <f t="shared" si="385"/>
        <v>101267.66105999994</v>
      </c>
      <c r="DI131" s="45">
        <f t="shared" si="385"/>
        <v>104101.90544999995</v>
      </c>
      <c r="DJ131" s="45">
        <f t="shared" si="385"/>
        <v>121951.51531999995</v>
      </c>
      <c r="DL131" s="45">
        <f t="shared" ref="DL131:DX131" si="386">DL130+DL128</f>
        <v>132610.08280999991</v>
      </c>
      <c r="DM131" s="45">
        <f t="shared" si="386"/>
        <v>96585.024519999948</v>
      </c>
      <c r="DN131" s="45">
        <f t="shared" si="386"/>
        <v>109489.76161999995</v>
      </c>
      <c r="DO131" s="45">
        <f t="shared" si="386"/>
        <v>108256.03324999995</v>
      </c>
      <c r="DP131" s="45">
        <f t="shared" si="386"/>
        <v>94621.704249999952</v>
      </c>
      <c r="DQ131" s="45">
        <f t="shared" si="386"/>
        <v>94183.567169999951</v>
      </c>
      <c r="DR131" s="45">
        <f t="shared" si="386"/>
        <v>98686.562889999943</v>
      </c>
      <c r="DS131" s="45">
        <f t="shared" si="386"/>
        <v>93653.254359999948</v>
      </c>
      <c r="DT131" s="45">
        <f t="shared" si="386"/>
        <v>97519.750879999949</v>
      </c>
      <c r="DU131" s="45">
        <f t="shared" si="386"/>
        <v>97455.383579999951</v>
      </c>
      <c r="DV131" s="45">
        <f t="shared" si="386"/>
        <v>105701.15292999995</v>
      </c>
      <c r="DW131" s="45">
        <f t="shared" si="386"/>
        <v>103139.34585999994</v>
      </c>
      <c r="DX131" s="45">
        <f t="shared" si="386"/>
        <v>132610.08280999993</v>
      </c>
      <c r="DY131" s="195"/>
      <c r="EA131" s="45">
        <f t="shared" ref="EA131:EM131" si="387">EA130+EA128</f>
        <v>56002.546400816267</v>
      </c>
      <c r="EB131" s="45">
        <f t="shared" si="387"/>
        <v>99210.023267999932</v>
      </c>
      <c r="EC131" s="45">
        <f t="shared" si="387"/>
        <v>84955.538649070601</v>
      </c>
      <c r="ED131" s="45">
        <f t="shared" si="387"/>
        <v>79450.14928169534</v>
      </c>
      <c r="EE131" s="45">
        <f t="shared" si="387"/>
        <v>65956.674013530137</v>
      </c>
      <c r="EF131" s="45">
        <f t="shared" si="387"/>
        <v>53567.751380067741</v>
      </c>
      <c r="EG131" s="45">
        <f t="shared" si="387"/>
        <v>86396.002348386013</v>
      </c>
      <c r="EH131" s="45">
        <f t="shared" si="387"/>
        <v>75172.71038720361</v>
      </c>
      <c r="EI131" s="45">
        <f t="shared" si="387"/>
        <v>59546.071818405879</v>
      </c>
      <c r="EJ131" s="45">
        <f t="shared" si="387"/>
        <v>54847.901520571482</v>
      </c>
      <c r="EK131" s="45">
        <f t="shared" si="387"/>
        <v>53240.113061703094</v>
      </c>
      <c r="EL131" s="45">
        <f t="shared" si="387"/>
        <v>36113.248600184699</v>
      </c>
      <c r="EM131" s="45">
        <f t="shared" si="387"/>
        <v>56002.546400816311</v>
      </c>
      <c r="EN131" s="195"/>
    </row>
    <row r="132" spans="2:144" x14ac:dyDescent="0.35">
      <c r="B132" s="17"/>
      <c r="C132" s="17"/>
      <c r="D132" s="17"/>
      <c r="E132" s="17"/>
      <c r="F132" s="17"/>
      <c r="G132" s="17"/>
      <c r="H132" s="17"/>
      <c r="I132" s="17"/>
      <c r="J132" s="17"/>
      <c r="K132" s="17"/>
      <c r="L132" s="17"/>
      <c r="M132" s="17"/>
      <c r="N132" s="17"/>
      <c r="O132" s="17"/>
      <c r="P132" s="17"/>
      <c r="R132" s="17"/>
      <c r="S132" s="17"/>
      <c r="T132" s="17"/>
      <c r="U132" s="17"/>
      <c r="V132" s="17"/>
      <c r="W132" s="17"/>
      <c r="X132" s="17"/>
      <c r="Y132" s="17"/>
      <c r="Z132" s="17"/>
      <c r="AA132" s="17"/>
      <c r="AB132" s="17"/>
      <c r="AC132" s="17"/>
      <c r="AD132" s="17"/>
      <c r="AF132" s="46" t="s">
        <v>245</v>
      </c>
      <c r="AG132" s="46" t="s">
        <v>246</v>
      </c>
      <c r="AH132" s="46" t="s">
        <v>247</v>
      </c>
      <c r="AI132" s="46" t="s">
        <v>248</v>
      </c>
      <c r="AJ132" s="46" t="s">
        <v>249</v>
      </c>
      <c r="AK132" s="46" t="s">
        <v>250</v>
      </c>
      <c r="AL132" s="46" t="s">
        <v>251</v>
      </c>
      <c r="AM132" s="46" t="s">
        <v>252</v>
      </c>
      <c r="AN132" s="46" t="s">
        <v>253</v>
      </c>
      <c r="AO132" s="46" t="s">
        <v>254</v>
      </c>
      <c r="AP132" s="46" t="s">
        <v>255</v>
      </c>
      <c r="AQ132" s="46" t="s">
        <v>256</v>
      </c>
      <c r="AR132" s="47"/>
      <c r="AT132" s="46" t="s">
        <v>245</v>
      </c>
      <c r="AU132" s="46" t="s">
        <v>246</v>
      </c>
      <c r="AV132" s="46" t="s">
        <v>247</v>
      </c>
      <c r="AW132" s="46" t="s">
        <v>248</v>
      </c>
      <c r="AX132" s="46" t="s">
        <v>249</v>
      </c>
      <c r="AY132" s="46" t="s">
        <v>250</v>
      </c>
      <c r="AZ132" s="46" t="s">
        <v>251</v>
      </c>
      <c r="BA132" s="46" t="s">
        <v>252</v>
      </c>
      <c r="BB132" s="46" t="s">
        <v>253</v>
      </c>
      <c r="BC132" s="46" t="s">
        <v>254</v>
      </c>
      <c r="BD132" s="46" t="s">
        <v>255</v>
      </c>
      <c r="BE132" s="46" t="s">
        <v>256</v>
      </c>
      <c r="BF132" s="47"/>
      <c r="BH132" s="46" t="s">
        <v>245</v>
      </c>
      <c r="BI132" s="46" t="s">
        <v>246</v>
      </c>
      <c r="BJ132" s="46" t="s">
        <v>247</v>
      </c>
      <c r="BK132" s="46" t="s">
        <v>248</v>
      </c>
      <c r="BL132" s="46" t="s">
        <v>249</v>
      </c>
      <c r="BM132" s="46" t="s">
        <v>250</v>
      </c>
      <c r="BN132" s="46" t="s">
        <v>251</v>
      </c>
      <c r="BO132" s="46" t="s">
        <v>252</v>
      </c>
      <c r="BP132" s="46" t="s">
        <v>253</v>
      </c>
      <c r="BQ132" s="46" t="s">
        <v>254</v>
      </c>
      <c r="BR132" s="46" t="s">
        <v>255</v>
      </c>
      <c r="BS132" s="46" t="s">
        <v>256</v>
      </c>
      <c r="BT132" s="47"/>
      <c r="BV132" s="46" t="s">
        <v>245</v>
      </c>
      <c r="BW132" s="46" t="s">
        <v>246</v>
      </c>
      <c r="BX132" s="46" t="s">
        <v>247</v>
      </c>
      <c r="BY132" s="46" t="s">
        <v>248</v>
      </c>
      <c r="BZ132" s="46" t="s">
        <v>249</v>
      </c>
      <c r="CA132" s="46" t="s">
        <v>250</v>
      </c>
      <c r="CB132" s="46" t="s">
        <v>251</v>
      </c>
      <c r="CC132" s="46" t="s">
        <v>252</v>
      </c>
      <c r="CD132" s="46" t="s">
        <v>253</v>
      </c>
      <c r="CE132" s="46" t="s">
        <v>254</v>
      </c>
      <c r="CF132" s="46" t="s">
        <v>255</v>
      </c>
      <c r="CG132" s="46" t="s">
        <v>256</v>
      </c>
      <c r="CH132" s="47"/>
      <c r="CJ132" s="46" t="s">
        <v>245</v>
      </c>
      <c r="CK132" s="46" t="s">
        <v>246</v>
      </c>
      <c r="CL132" s="46" t="s">
        <v>247</v>
      </c>
      <c r="CM132" s="46" t="s">
        <v>248</v>
      </c>
      <c r="CN132" s="46" t="s">
        <v>249</v>
      </c>
      <c r="CO132" s="46" t="s">
        <v>250</v>
      </c>
      <c r="CP132" s="46" t="s">
        <v>251</v>
      </c>
      <c r="CQ132" s="46" t="s">
        <v>252</v>
      </c>
      <c r="CR132" s="46" t="s">
        <v>253</v>
      </c>
      <c r="CS132" s="46" t="s">
        <v>254</v>
      </c>
      <c r="CT132" s="46" t="s">
        <v>255</v>
      </c>
      <c r="CU132" s="46" t="s">
        <v>256</v>
      </c>
      <c r="CV132" s="47"/>
      <c r="CX132" s="46" t="s">
        <v>245</v>
      </c>
      <c r="CY132" s="46" t="s">
        <v>246</v>
      </c>
      <c r="CZ132" s="46" t="s">
        <v>247</v>
      </c>
      <c r="DA132" s="46" t="s">
        <v>248</v>
      </c>
      <c r="DB132" s="46" t="s">
        <v>249</v>
      </c>
      <c r="DC132" s="46" t="s">
        <v>250</v>
      </c>
      <c r="DD132" s="46" t="s">
        <v>251</v>
      </c>
      <c r="DE132" s="46" t="s">
        <v>252</v>
      </c>
      <c r="DF132" s="46" t="s">
        <v>253</v>
      </c>
      <c r="DG132" s="46" t="s">
        <v>254</v>
      </c>
      <c r="DH132" s="46" t="s">
        <v>255</v>
      </c>
      <c r="DI132" s="46" t="s">
        <v>256</v>
      </c>
      <c r="DJ132" s="47"/>
      <c r="DL132" s="46"/>
      <c r="DM132" s="46" t="s">
        <v>246</v>
      </c>
      <c r="DN132" s="46" t="s">
        <v>247</v>
      </c>
      <c r="DO132" s="46" t="s">
        <v>248</v>
      </c>
      <c r="DP132" s="46" t="s">
        <v>249</v>
      </c>
      <c r="DQ132" s="46" t="s">
        <v>250</v>
      </c>
      <c r="DR132" s="46" t="s">
        <v>251</v>
      </c>
      <c r="DS132" s="46" t="s">
        <v>252</v>
      </c>
      <c r="DT132" s="46" t="s">
        <v>253</v>
      </c>
      <c r="DU132" s="46" t="s">
        <v>254</v>
      </c>
      <c r="DV132" s="46" t="s">
        <v>255</v>
      </c>
      <c r="DW132" s="46" t="s">
        <v>256</v>
      </c>
      <c r="DX132" s="47"/>
      <c r="EA132" s="46" t="s">
        <v>245</v>
      </c>
      <c r="EB132" s="46" t="s">
        <v>246</v>
      </c>
      <c r="EC132" s="46" t="s">
        <v>247</v>
      </c>
      <c r="ED132" s="46" t="s">
        <v>248</v>
      </c>
      <c r="EE132" s="46" t="s">
        <v>249</v>
      </c>
      <c r="EF132" s="46" t="s">
        <v>250</v>
      </c>
      <c r="EG132" s="46" t="s">
        <v>251</v>
      </c>
      <c r="EH132" s="46" t="s">
        <v>252</v>
      </c>
      <c r="EI132" s="46" t="s">
        <v>253</v>
      </c>
      <c r="EJ132" s="46" t="s">
        <v>254</v>
      </c>
      <c r="EK132" s="46" t="s">
        <v>255</v>
      </c>
      <c r="EL132" s="46" t="s">
        <v>256</v>
      </c>
      <c r="EM132" s="47"/>
    </row>
    <row r="133" spans="2:144" x14ac:dyDescent="0.35">
      <c r="AP133" s="17"/>
      <c r="BD133" s="17"/>
      <c r="BR133" s="17"/>
      <c r="CF133" s="17"/>
      <c r="CT133" s="17"/>
      <c r="DH133" s="17"/>
      <c r="DL133" s="201"/>
      <c r="DV133" s="17"/>
      <c r="EK133" s="17"/>
    </row>
    <row r="138" spans="2:144" x14ac:dyDescent="0.35">
      <c r="F138">
        <v>-3498</v>
      </c>
    </row>
    <row r="148" spans="6:6" x14ac:dyDescent="0.35">
      <c r="F148">
        <f>+F137+F138</f>
        <v>-3498</v>
      </c>
    </row>
  </sheetData>
  <conditionalFormatting sqref="A1:CH64">
    <cfRule type="cellIs" dxfId="8" priority="48" operator="lessThan">
      <formula>0</formula>
    </cfRule>
  </conditionalFormatting>
  <conditionalFormatting sqref="A65:CV83">
    <cfRule type="cellIs" dxfId="7" priority="38" operator="lessThan">
      <formula>0</formula>
    </cfRule>
  </conditionalFormatting>
  <conditionalFormatting sqref="A95:CV1048576">
    <cfRule type="cellIs" dxfId="6" priority="40" operator="lessThan">
      <formula>0</formula>
    </cfRule>
  </conditionalFormatting>
  <conditionalFormatting sqref="CI1:CV4">
    <cfRule type="cellIs" dxfId="5" priority="41" operator="lessThan">
      <formula>0</formula>
    </cfRule>
  </conditionalFormatting>
  <conditionalFormatting sqref="CI6:CV64">
    <cfRule type="cellIs" dxfId="4" priority="33" operator="lessThan">
      <formula>0</formula>
    </cfRule>
  </conditionalFormatting>
  <conditionalFormatting sqref="CI5:CX5">
    <cfRule type="cellIs" dxfId="3" priority="24" operator="lessThan">
      <formula>0</formula>
    </cfRule>
  </conditionalFormatting>
  <conditionalFormatting sqref="CW1:DX3 CW4:CX4 CW6:CX83 A84:CX94 CW95:CX123 CW124:DX1048576">
    <cfRule type="cellIs" dxfId="2" priority="37" operator="lessThan">
      <formula>0</formula>
    </cfRule>
  </conditionalFormatting>
  <conditionalFormatting sqref="CY4:DX123">
    <cfRule type="cellIs" dxfId="1" priority="1" operator="lessThan">
      <formula>0</formula>
    </cfRule>
  </conditionalFormatting>
  <conditionalFormatting sqref="DY1:XFD1048576">
    <cfRule type="cellIs" dxfId="0" priority="2" operator="lessThan">
      <formula>0</formula>
    </cfRule>
  </conditionalFormatting>
  <pageMargins left="0.51181102362204722" right="0.51181102362204722" top="0.78740157480314965" bottom="0.78740157480314965" header="0.31496062992125984" footer="0.31496062992125984"/>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Z146"/>
  <sheetViews>
    <sheetView showGridLines="0" zoomScale="80" zoomScaleNormal="80" workbookViewId="0">
      <pane xSplit="2" ySplit="3" topLeftCell="BT19" activePane="bottomRight" state="frozen"/>
      <selection activeCell="E14" sqref="E14"/>
      <selection pane="topRight" activeCell="E14" sqref="E14"/>
      <selection pane="bottomLeft" activeCell="E14" sqref="E14"/>
      <selection pane="bottomRight" activeCell="DZ26" sqref="DZ26"/>
    </sheetView>
  </sheetViews>
  <sheetFormatPr defaultColWidth="9.1796875" defaultRowHeight="14.5" outlineLevelRow="1" outlineLevelCol="1" x14ac:dyDescent="0.35"/>
  <cols>
    <col min="1" max="1" width="0.81640625" style="62" customWidth="1"/>
    <col min="2" max="2" width="63.54296875" style="62" bestFit="1" customWidth="1"/>
    <col min="3" max="3" width="3" style="62" customWidth="1"/>
    <col min="4" max="15" width="9.1796875" style="62" hidden="1" customWidth="1" outlineLevel="1"/>
    <col min="16" max="16" width="10.54296875" style="62" bestFit="1" customWidth="1" collapsed="1"/>
    <col min="17" max="17" width="3.26953125" style="62" customWidth="1"/>
    <col min="18" max="29" width="9.1796875" style="62" hidden="1" customWidth="1" outlineLevel="1"/>
    <col min="30" max="30" width="9.54296875" style="62" bestFit="1" customWidth="1" collapsed="1"/>
    <col min="31" max="31" width="3.26953125" style="62" customWidth="1"/>
    <col min="32" max="43" width="9.1796875" style="62" hidden="1" customWidth="1" outlineLevel="1"/>
    <col min="44" max="44" width="9.7265625" style="62" bestFit="1" customWidth="1" collapsed="1"/>
    <col min="45" max="45" width="3.26953125" style="62" customWidth="1"/>
    <col min="46" max="57" width="9.1796875" style="62" hidden="1" customWidth="1" outlineLevel="1"/>
    <col min="58" max="58" width="9.7265625" style="62" bestFit="1" customWidth="1" collapsed="1"/>
    <col min="59" max="59" width="3.26953125" style="62" customWidth="1"/>
    <col min="60" max="71" width="9.1796875" style="62" hidden="1" customWidth="1" outlineLevel="1"/>
    <col min="72" max="72" width="9.7265625" style="62" bestFit="1" customWidth="1" collapsed="1"/>
    <col min="73" max="73" width="3.26953125" style="62" customWidth="1"/>
    <col min="74" max="75" width="9.1796875" style="62" hidden="1" customWidth="1" outlineLevel="1"/>
    <col min="76" max="76" width="11.1796875" style="62" hidden="1" customWidth="1" outlineLevel="1"/>
    <col min="77" max="85" width="9.1796875" style="62" hidden="1" customWidth="1" outlineLevel="1"/>
    <col min="86" max="86" width="9.7265625" style="62" customWidth="1" collapsed="1"/>
    <col min="87" max="87" width="3.26953125" style="62" customWidth="1"/>
    <col min="88" max="99" width="9.1796875" style="62" hidden="1" customWidth="1" outlineLevel="1"/>
    <col min="100" max="100" width="9.7265625" style="62" bestFit="1" customWidth="1" collapsed="1"/>
    <col min="101" max="101" width="3.26953125" style="62" customWidth="1"/>
    <col min="102" max="113" width="9.1796875" style="62" hidden="1" customWidth="1" outlineLevel="1"/>
    <col min="114" max="114" width="9.7265625" style="62" bestFit="1" customWidth="1" collapsed="1"/>
    <col min="115" max="115" width="46" style="61" customWidth="1"/>
    <col min="116" max="116" width="3.26953125" style="62" customWidth="1"/>
    <col min="117" max="128" width="9.1796875" style="62" hidden="1" customWidth="1" outlineLevel="1"/>
    <col min="129" max="129" width="9.7265625" style="62" bestFit="1" customWidth="1" collapsed="1"/>
    <col min="130" max="130" width="48.36328125" style="61" bestFit="1" customWidth="1"/>
    <col min="131" max="16384" width="9.1796875" style="62"/>
  </cols>
  <sheetData>
    <row r="1" spans="2:130" s="2" customFormat="1" ht="42" customHeight="1" thickBot="1" x14ac:dyDescent="0.4">
      <c r="B1" s="121">
        <v>3</v>
      </c>
      <c r="C1" s="79"/>
      <c r="D1" s="2">
        <v>1</v>
      </c>
      <c r="E1" s="2">
        <v>2</v>
      </c>
      <c r="F1" s="2">
        <v>3</v>
      </c>
      <c r="G1" s="2">
        <v>4</v>
      </c>
      <c r="H1" s="2">
        <v>5</v>
      </c>
      <c r="I1" s="2">
        <v>6</v>
      </c>
      <c r="J1" s="2">
        <v>7</v>
      </c>
      <c r="K1" s="2">
        <v>8</v>
      </c>
      <c r="L1" s="2">
        <v>9</v>
      </c>
      <c r="M1" s="2">
        <v>10</v>
      </c>
      <c r="N1" s="2">
        <v>11</v>
      </c>
      <c r="O1" s="2">
        <v>12</v>
      </c>
      <c r="P1" s="79">
        <v>2016</v>
      </c>
      <c r="R1" s="2">
        <v>1</v>
      </c>
      <c r="S1" s="2">
        <v>2</v>
      </c>
      <c r="T1" s="2">
        <v>3</v>
      </c>
      <c r="U1" s="2">
        <v>4</v>
      </c>
      <c r="V1" s="2">
        <v>5</v>
      </c>
      <c r="W1" s="2">
        <v>6</v>
      </c>
      <c r="X1" s="2">
        <v>7</v>
      </c>
      <c r="Y1" s="2">
        <v>8</v>
      </c>
      <c r="Z1" s="2">
        <v>9</v>
      </c>
      <c r="AA1" s="2">
        <v>10</v>
      </c>
      <c r="AB1" s="2">
        <v>11</v>
      </c>
      <c r="AC1" s="2">
        <v>12</v>
      </c>
      <c r="AD1" s="64">
        <v>2017</v>
      </c>
      <c r="AF1" s="2">
        <v>1</v>
      </c>
      <c r="AG1" s="2">
        <v>2</v>
      </c>
      <c r="AH1" s="2">
        <v>3</v>
      </c>
      <c r="AI1" s="2">
        <v>4</v>
      </c>
      <c r="AJ1" s="2">
        <v>5</v>
      </c>
      <c r="AK1" s="2">
        <v>6</v>
      </c>
      <c r="AL1" s="2">
        <v>7</v>
      </c>
      <c r="AM1" s="2">
        <v>8</v>
      </c>
      <c r="AN1" s="2">
        <v>9</v>
      </c>
      <c r="AO1" s="2">
        <v>10</v>
      </c>
      <c r="AP1" s="2">
        <v>11</v>
      </c>
      <c r="AQ1" s="2">
        <v>12</v>
      </c>
      <c r="AR1" s="64">
        <v>2018</v>
      </c>
      <c r="AT1" s="2">
        <v>1</v>
      </c>
      <c r="AU1" s="2">
        <v>2</v>
      </c>
      <c r="AV1" s="2">
        <v>3</v>
      </c>
      <c r="AW1" s="2">
        <v>4</v>
      </c>
      <c r="AX1" s="2">
        <v>5</v>
      </c>
      <c r="AY1" s="2">
        <v>6</v>
      </c>
      <c r="AZ1" s="2">
        <v>7</v>
      </c>
      <c r="BA1" s="2">
        <v>8</v>
      </c>
      <c r="BB1" s="2">
        <v>9</v>
      </c>
      <c r="BC1" s="2">
        <v>10</v>
      </c>
      <c r="BD1" s="2">
        <v>11</v>
      </c>
      <c r="BE1" s="2">
        <v>12</v>
      </c>
      <c r="BF1" s="64">
        <v>2019</v>
      </c>
      <c r="BH1" s="2">
        <v>1</v>
      </c>
      <c r="BI1" s="2">
        <v>2</v>
      </c>
      <c r="BJ1" s="2">
        <v>3</v>
      </c>
      <c r="BK1" s="2">
        <v>4</v>
      </c>
      <c r="BL1" s="2">
        <v>5</v>
      </c>
      <c r="BM1" s="2">
        <v>6</v>
      </c>
      <c r="BN1" s="2">
        <v>7</v>
      </c>
      <c r="BO1" s="2">
        <v>8</v>
      </c>
      <c r="BP1" s="2">
        <v>9</v>
      </c>
      <c r="BQ1" s="2">
        <v>10</v>
      </c>
      <c r="BR1" s="2">
        <v>11</v>
      </c>
      <c r="BS1" s="2">
        <v>12</v>
      </c>
      <c r="BT1" s="64">
        <v>2020</v>
      </c>
      <c r="BV1" s="2">
        <v>1</v>
      </c>
      <c r="BW1" s="2">
        <v>2</v>
      </c>
      <c r="BX1" s="2">
        <v>3</v>
      </c>
      <c r="BY1" s="2">
        <v>4</v>
      </c>
      <c r="BZ1" s="2">
        <v>5</v>
      </c>
      <c r="CA1" s="2">
        <v>6</v>
      </c>
      <c r="CB1" s="2">
        <v>7</v>
      </c>
      <c r="CC1" s="2">
        <v>8</v>
      </c>
      <c r="CD1" s="2">
        <v>9</v>
      </c>
      <c r="CE1" s="2">
        <v>10</v>
      </c>
      <c r="CF1" s="2">
        <v>11</v>
      </c>
      <c r="CG1" s="2">
        <v>12</v>
      </c>
      <c r="CH1" s="64">
        <v>2021</v>
      </c>
      <c r="CJ1" s="2">
        <v>1</v>
      </c>
      <c r="CK1" s="2">
        <v>2</v>
      </c>
      <c r="CL1" s="2">
        <v>3</v>
      </c>
      <c r="CM1" s="2">
        <v>4</v>
      </c>
      <c r="CN1" s="2">
        <v>5</v>
      </c>
      <c r="CO1" s="2">
        <v>6</v>
      </c>
      <c r="CP1" s="2">
        <v>7</v>
      </c>
      <c r="CQ1" s="2">
        <v>8</v>
      </c>
      <c r="CR1" s="2">
        <v>9</v>
      </c>
      <c r="CS1" s="2">
        <v>10</v>
      </c>
      <c r="CT1" s="2">
        <v>11</v>
      </c>
      <c r="CU1" s="2">
        <v>12</v>
      </c>
      <c r="CV1" s="64">
        <v>2022</v>
      </c>
      <c r="CX1" s="2">
        <v>1</v>
      </c>
      <c r="CY1" s="2">
        <v>2</v>
      </c>
      <c r="CZ1" s="2">
        <v>3</v>
      </c>
      <c r="DA1" s="2">
        <v>4</v>
      </c>
      <c r="DB1" s="2">
        <v>5</v>
      </c>
      <c r="DC1" s="2">
        <v>6</v>
      </c>
      <c r="DD1" s="2">
        <v>7</v>
      </c>
      <c r="DE1" s="2">
        <v>8</v>
      </c>
      <c r="DF1" s="2">
        <v>9</v>
      </c>
      <c r="DG1" s="2">
        <v>10</v>
      </c>
      <c r="DH1" s="2">
        <v>11</v>
      </c>
      <c r="DI1" s="2">
        <v>12</v>
      </c>
      <c r="DJ1" s="64">
        <v>2023</v>
      </c>
      <c r="DK1" s="65" t="s">
        <v>277</v>
      </c>
      <c r="DM1" s="2">
        <v>1</v>
      </c>
      <c r="DN1" s="2">
        <v>2</v>
      </c>
      <c r="DO1" s="2">
        <v>3</v>
      </c>
      <c r="DP1" s="2">
        <v>4</v>
      </c>
      <c r="DQ1" s="2">
        <v>5</v>
      </c>
      <c r="DR1" s="2">
        <v>6</v>
      </c>
      <c r="DS1" s="2">
        <v>7</v>
      </c>
      <c r="DT1" s="2">
        <v>8</v>
      </c>
      <c r="DU1" s="2">
        <v>9</v>
      </c>
      <c r="DV1" s="2">
        <v>10</v>
      </c>
      <c r="DW1" s="2">
        <v>11</v>
      </c>
      <c r="DX1" s="2">
        <v>12</v>
      </c>
      <c r="DY1" s="64">
        <v>2024</v>
      </c>
      <c r="DZ1" s="65" t="s">
        <v>277</v>
      </c>
    </row>
    <row r="2" spans="2:130" ht="20.5" customHeight="1" thickBot="1" x14ac:dyDescent="0.4">
      <c r="B2" s="82" t="s">
        <v>278</v>
      </c>
      <c r="C2" s="63"/>
      <c r="D2" s="83">
        <v>15550.215</v>
      </c>
      <c r="E2" s="83">
        <v>14041.530000000002</v>
      </c>
      <c r="F2" s="83">
        <v>13212.553999999998</v>
      </c>
      <c r="G2" s="83">
        <v>13610.690999999997</v>
      </c>
      <c r="H2" s="83">
        <v>12071.574999999997</v>
      </c>
      <c r="I2" s="83">
        <v>15675.471</v>
      </c>
      <c r="J2" s="83">
        <v>13833.191000000001</v>
      </c>
      <c r="K2" s="83">
        <v>15721.053000000004</v>
      </c>
      <c r="L2" s="83">
        <v>11122.767000000002</v>
      </c>
      <c r="M2" s="83">
        <v>13511.636</v>
      </c>
      <c r="N2" s="83">
        <v>13416.244999999999</v>
      </c>
      <c r="O2" s="83">
        <v>20016.761999999995</v>
      </c>
      <c r="P2" s="84">
        <v>171783.69</v>
      </c>
      <c r="R2" s="83">
        <f>'Fluxo de Caixa'!AG46</f>
        <v>17972.013999999999</v>
      </c>
      <c r="S2" s="83">
        <f>'Fluxo de Caixa'!AH46</f>
        <v>14545.485000000002</v>
      </c>
      <c r="T2" s="83">
        <f>'Fluxo de Caixa'!AI46</f>
        <v>15752.705</v>
      </c>
      <c r="U2" s="83">
        <f>'Fluxo de Caixa'!AJ46</f>
        <v>15002.66</v>
      </c>
      <c r="V2" s="83">
        <f>'Fluxo de Caixa'!AK46</f>
        <v>16631.166000000001</v>
      </c>
      <c r="W2" s="83">
        <f>'Fluxo de Caixa'!AL46</f>
        <v>15693.498</v>
      </c>
      <c r="X2" s="83">
        <f>'Fluxo de Caixa'!AM46</f>
        <v>12723.846</v>
      </c>
      <c r="Y2" s="83">
        <f>'Fluxo de Caixa'!AN46</f>
        <v>14645.179999999998</v>
      </c>
      <c r="Z2" s="83">
        <f>'Fluxo de Caixa'!AO46</f>
        <v>15240.657000000001</v>
      </c>
      <c r="AA2" s="83">
        <f>'Fluxo de Caixa'!AP46</f>
        <v>16223.66</v>
      </c>
      <c r="AB2" s="83">
        <f>'Fluxo de Caixa'!AQ46</f>
        <v>12892.123</v>
      </c>
      <c r="AC2" s="83">
        <f>'Fluxo de Caixa'!AR46</f>
        <v>17793.466</v>
      </c>
      <c r="AD2" s="84">
        <f>SUM(R2:AC2)</f>
        <v>185116.45999999996</v>
      </c>
      <c r="AF2" s="83">
        <f>'Fluxo de Caixa'!AU46</f>
        <v>18351.316000000006</v>
      </c>
      <c r="AG2" s="83">
        <f>'Fluxo de Caixa'!AV46</f>
        <v>16592.471999999998</v>
      </c>
      <c r="AH2" s="83">
        <f>'Fluxo de Caixa'!AW46</f>
        <v>14573.892999999998</v>
      </c>
      <c r="AI2" s="83">
        <f>'Fluxo de Caixa'!AX46</f>
        <v>16428.300999999999</v>
      </c>
      <c r="AJ2" s="83">
        <f>'Fluxo de Caixa'!AY46</f>
        <v>13663.344000000001</v>
      </c>
      <c r="AK2" s="83">
        <f>'Fluxo de Caixa'!AZ46</f>
        <v>15865.098000000002</v>
      </c>
      <c r="AL2" s="83">
        <f>'Fluxo de Caixa'!BA46</f>
        <v>16980.201999999997</v>
      </c>
      <c r="AM2" s="83">
        <f>'Fluxo de Caixa'!BB46</f>
        <v>16553.349000000002</v>
      </c>
      <c r="AN2" s="83">
        <f>'Fluxo de Caixa'!BC46</f>
        <v>15609.447000000002</v>
      </c>
      <c r="AO2" s="83">
        <f>'Fluxo de Caixa'!BD46</f>
        <v>15617.862000000003</v>
      </c>
      <c r="AP2" s="83">
        <f>'Fluxo de Caixa'!BE46</f>
        <v>15761.314</v>
      </c>
      <c r="AQ2" s="83">
        <f>'Fluxo de Caixa'!BF46</f>
        <v>19982.593000000001</v>
      </c>
      <c r="AR2" s="84">
        <f>'Fluxo de Caixa'!AT46</f>
        <v>190160.63399999999</v>
      </c>
      <c r="AT2" s="83">
        <f>'Fluxo de Caixa'!BI46</f>
        <v>18473.902000000002</v>
      </c>
      <c r="AU2" s="83">
        <f>'Fluxo de Caixa'!BJ46</f>
        <v>15600.389999999998</v>
      </c>
      <c r="AV2" s="83">
        <f>'Fluxo de Caixa'!BK46</f>
        <v>14203.181999999997</v>
      </c>
      <c r="AW2" s="83">
        <f>'Fluxo de Caixa'!BL46</f>
        <v>14949.179000000004</v>
      </c>
      <c r="AX2" s="83">
        <f>'Fluxo de Caixa'!BM46</f>
        <v>14753.34</v>
      </c>
      <c r="AY2" s="83">
        <f>'Fluxo de Caixa'!BN46</f>
        <v>15736.299000000003</v>
      </c>
      <c r="AZ2" s="83">
        <f>'Fluxo de Caixa'!BO46</f>
        <v>14706.142</v>
      </c>
      <c r="BA2" s="83">
        <f>'Fluxo de Caixa'!BP46</f>
        <v>14218.954999999998</v>
      </c>
      <c r="BB2" s="83">
        <f>'Fluxo de Caixa'!BQ46</f>
        <v>14373.332999999997</v>
      </c>
      <c r="BC2" s="83">
        <f>'Fluxo de Caixa'!BR46</f>
        <v>16593.858999999997</v>
      </c>
      <c r="BD2" s="83">
        <f>'Fluxo de Caixa'!BS46</f>
        <v>14374.508000000002</v>
      </c>
      <c r="BE2" s="83">
        <f>'Fluxo de Caixa'!BT46</f>
        <v>20448.183000000001</v>
      </c>
      <c r="BF2" s="84">
        <f>SUM(AT2:BE2)</f>
        <v>188431.272</v>
      </c>
      <c r="BH2" s="83">
        <f>'Fluxo de Caixa'!BW46</f>
        <v>17339.06365</v>
      </c>
      <c r="BI2" s="83">
        <f>'Fluxo de Caixa'!BX46</f>
        <v>14657.935279999998</v>
      </c>
      <c r="BJ2" s="83">
        <f>'Fluxo de Caixa'!BY46</f>
        <v>14406.883920000002</v>
      </c>
      <c r="BK2" s="83">
        <f>'Fluxo de Caixa'!BZ46</f>
        <v>14227.67539</v>
      </c>
      <c r="BL2" s="83">
        <f>'Fluxo de Caixa'!CA46</f>
        <v>13878.145189999999</v>
      </c>
      <c r="BM2" s="83">
        <f>'Fluxo de Caixa'!CB46</f>
        <v>15777.781919999999</v>
      </c>
      <c r="BN2" s="83">
        <f>'Fluxo de Caixa'!CC46</f>
        <v>14613.841220000002</v>
      </c>
      <c r="BO2" s="83">
        <f>'Fluxo de Caixa'!CD46</f>
        <v>13601.42007</v>
      </c>
      <c r="BP2" s="83">
        <f>'Fluxo de Caixa'!CE46</f>
        <v>14206.698280000002</v>
      </c>
      <c r="BQ2" s="83">
        <f>'Fluxo de Caixa'!CF46</f>
        <v>14022.311399999995</v>
      </c>
      <c r="BR2" s="83">
        <f>'Fluxo de Caixa'!CG46</f>
        <v>14933.325369999999</v>
      </c>
      <c r="BS2" s="83">
        <f>'Fluxo de Caixa'!CH46</f>
        <v>20459.61477</v>
      </c>
      <c r="BT2" s="84">
        <f>SUM(BH2:BS2)</f>
        <v>182124.69646000001</v>
      </c>
      <c r="BV2" s="83">
        <f>'Fluxo de Caixa'!CK46</f>
        <v>18967.191140000003</v>
      </c>
      <c r="BW2" s="83">
        <f>'Fluxo de Caixa'!CL46</f>
        <v>17116.687440000002</v>
      </c>
      <c r="BX2" s="83">
        <f>'Fluxo de Caixa'!CM46</f>
        <v>15526.719499999999</v>
      </c>
      <c r="BY2" s="83">
        <f>'Fluxo de Caixa'!CN46</f>
        <v>16183.013049999998</v>
      </c>
      <c r="BZ2" s="83">
        <f>'Fluxo de Caixa'!CO46</f>
        <v>14322.673229999995</v>
      </c>
      <c r="CA2" s="83">
        <f>'Fluxo de Caixa'!CP46</f>
        <v>17644.642179999999</v>
      </c>
      <c r="CB2" s="83">
        <f>'Fluxo de Caixa'!CQ46</f>
        <v>15019.511820000002</v>
      </c>
      <c r="CC2" s="83">
        <f>'Fluxo de Caixa'!CR46</f>
        <v>16001.242380000002</v>
      </c>
      <c r="CD2" s="83">
        <f>'Fluxo de Caixa'!CS46</f>
        <v>15912.400459999997</v>
      </c>
      <c r="CE2" s="83">
        <f>'Fluxo de Caixa'!CT46</f>
        <v>14418.314929999999</v>
      </c>
      <c r="CF2" s="83">
        <f>'Fluxo de Caixa'!CU46</f>
        <v>15818.188600000003</v>
      </c>
      <c r="CG2" s="83">
        <f>'Fluxo de Caixa'!CV46</f>
        <v>26079.66001</v>
      </c>
      <c r="CH2" s="84">
        <f>SUM(BV2:CG2)</f>
        <v>203010.24473999997</v>
      </c>
      <c r="CJ2" s="83">
        <f>'Fluxo de Caixa'!CY46</f>
        <v>19588.643930000006</v>
      </c>
      <c r="CK2" s="83">
        <f>'Fluxo de Caixa'!CZ46</f>
        <v>19031.438000000006</v>
      </c>
      <c r="CL2" s="83">
        <f>'Fluxo de Caixa'!DA46</f>
        <v>16471.61118</v>
      </c>
      <c r="CM2" s="83">
        <f>'Fluxo de Caixa'!DB46</f>
        <v>16758.637579999999</v>
      </c>
      <c r="CN2" s="83">
        <f>'Fluxo de Caixa'!DC46</f>
        <v>16241.364729999999</v>
      </c>
      <c r="CO2" s="83">
        <f>'Fluxo de Caixa'!DD46</f>
        <v>22406.161640000002</v>
      </c>
      <c r="CP2" s="83">
        <f>'Fluxo de Caixa'!DE46</f>
        <v>19624.449770000007</v>
      </c>
      <c r="CQ2" s="83">
        <f>'Fluxo de Caixa'!DF46</f>
        <v>17863.446129999997</v>
      </c>
      <c r="CR2" s="83">
        <f>'Fluxo de Caixa'!DG46</f>
        <v>17857.233199999991</v>
      </c>
      <c r="CS2" s="83">
        <f>'Fluxo de Caixa'!DH46</f>
        <v>17528.500099999997</v>
      </c>
      <c r="CT2" s="83">
        <f>'Fluxo de Caixa'!DI46</f>
        <v>17645.888319999998</v>
      </c>
      <c r="CU2" s="83">
        <f>'Fluxo de Caixa'!DJ46</f>
        <v>23328.898969999998</v>
      </c>
      <c r="CV2" s="84">
        <f>SUM(CJ2:CU2)</f>
        <v>224346.27355000001</v>
      </c>
      <c r="CX2" s="83">
        <f>'Fluxo de Caixa'!DM46</f>
        <v>23083.996039999995</v>
      </c>
      <c r="CY2" s="83">
        <f>'Fluxo de Caixa'!DN46</f>
        <v>18416.952880000004</v>
      </c>
      <c r="CZ2" s="83">
        <f>'Fluxo de Caixa'!DO46</f>
        <v>18421.599719999998</v>
      </c>
      <c r="DA2" s="83">
        <f>'Fluxo de Caixa'!DP46</f>
        <v>21314.304620000006</v>
      </c>
      <c r="DB2" s="83">
        <f>'Fluxo de Caixa'!DQ46</f>
        <v>19211.184950000003</v>
      </c>
      <c r="DC2" s="83">
        <f>'Fluxo de Caixa'!DR46</f>
        <v>20303.81352</v>
      </c>
      <c r="DD2" s="83">
        <f>'Fluxo de Caixa'!DS46</f>
        <v>18052.125869999993</v>
      </c>
      <c r="DE2" s="83">
        <f>'Fluxo de Caixa'!DT46</f>
        <v>18589.520940000002</v>
      </c>
      <c r="DF2" s="83">
        <f>'Fluxo de Caixa'!DU46</f>
        <v>18923.72969</v>
      </c>
      <c r="DG2" s="83">
        <f>'Fluxo de Caixa'!DV46</f>
        <v>18312.666129999998</v>
      </c>
      <c r="DH2" s="83">
        <f>'Fluxo de Caixa'!DW46</f>
        <v>19867.100550000003</v>
      </c>
      <c r="DI2" s="83">
        <f>'Fluxo de Caixa'!DX46</f>
        <v>25091.865939999996</v>
      </c>
      <c r="DJ2" s="84">
        <f>SUM(CX2:DI2)</f>
        <v>239588.86085</v>
      </c>
      <c r="DK2" s="102"/>
      <c r="DM2" s="83">
        <f>'Fluxo de Caixa'!EB46</f>
        <v>22020.804300000003</v>
      </c>
      <c r="DN2" s="83">
        <f>'Fluxo de Caixa'!EC46</f>
        <v>22454.935283715331</v>
      </c>
      <c r="DO2" s="83">
        <f>'Fluxo de Caixa'!ED46</f>
        <v>20918.623826968622</v>
      </c>
      <c r="DP2" s="83">
        <f>'Fluxo de Caixa'!EE46</f>
        <v>23765.292409217953</v>
      </c>
      <c r="DQ2" s="83">
        <f>'Fluxo de Caixa'!EF46</f>
        <v>25687.946979313816</v>
      </c>
      <c r="DR2" s="83">
        <f>'Fluxo de Caixa'!EG46</f>
        <v>22560.164955653148</v>
      </c>
      <c r="DS2" s="83">
        <f>'Fluxo de Caixa'!EH46</f>
        <v>20441.867174227817</v>
      </c>
      <c r="DT2" s="83">
        <f>'Fluxo de Caixa'!EI46</f>
        <v>21601.62010756115</v>
      </c>
      <c r="DU2" s="83">
        <f>'Fluxo de Caixa'!EJ46</f>
        <v>20027.516036227815</v>
      </c>
      <c r="DV2" s="83">
        <f>'Fluxo de Caixa'!EK46</f>
        <v>20192.894001561148</v>
      </c>
      <c r="DW2" s="83">
        <f>'Fluxo de Caixa'!EL46</f>
        <v>36472.297861279818</v>
      </c>
      <c r="DX2" s="83">
        <f>'Fluxo de Caixa'!EM46</f>
        <v>29565.279905295152</v>
      </c>
      <c r="DY2" s="84">
        <f>SUM(DM2:DX2)</f>
        <v>285709.2428410218</v>
      </c>
      <c r="DZ2" s="102"/>
    </row>
    <row r="3" spans="2:130" ht="20.5" customHeight="1" thickBot="1" x14ac:dyDescent="0.4">
      <c r="B3" s="81" t="s">
        <v>257</v>
      </c>
      <c r="C3" s="63"/>
      <c r="D3" s="80">
        <v>13772.777260000023</v>
      </c>
      <c r="E3" s="80">
        <v>14428.129009999988</v>
      </c>
      <c r="F3" s="80">
        <v>13118.859960000009</v>
      </c>
      <c r="G3" s="80">
        <v>13932.37300999999</v>
      </c>
      <c r="H3" s="80">
        <v>13678.54568000001</v>
      </c>
      <c r="I3" s="80">
        <v>14498.523899999997</v>
      </c>
      <c r="J3" s="80">
        <v>13430.073849999999</v>
      </c>
      <c r="K3" s="80">
        <v>14168.313209999984</v>
      </c>
      <c r="L3" s="80">
        <v>13654.816420000001</v>
      </c>
      <c r="M3" s="80">
        <v>13170.977759999985</v>
      </c>
      <c r="N3" s="80">
        <v>13547.497990000029</v>
      </c>
      <c r="O3" s="80">
        <v>21628.759840000013</v>
      </c>
      <c r="P3" s="80">
        <v>173029.64789000005</v>
      </c>
      <c r="R3" s="67">
        <v>15481.745809999999</v>
      </c>
      <c r="S3" s="67">
        <v>13630.535250000003</v>
      </c>
      <c r="T3" s="67">
        <v>15467.169630000008</v>
      </c>
      <c r="U3" s="67">
        <v>17205.808419999976</v>
      </c>
      <c r="V3" s="67">
        <v>14262.617300000016</v>
      </c>
      <c r="W3" s="67">
        <v>15916.161939999998</v>
      </c>
      <c r="X3" s="67">
        <v>14362.571570000002</v>
      </c>
      <c r="Y3" s="67">
        <v>15219.230969999988</v>
      </c>
      <c r="Z3" s="67">
        <v>18440.99403999999</v>
      </c>
      <c r="AA3" s="67">
        <v>15884.281909999991</v>
      </c>
      <c r="AB3" s="67">
        <v>17072.393139999996</v>
      </c>
      <c r="AC3" s="67">
        <v>23290.120910000012</v>
      </c>
      <c r="AD3" s="67">
        <v>196233.63088999997</v>
      </c>
      <c r="AF3" s="67">
        <f>SUM(AF4:AF18)</f>
        <v>16758.786</v>
      </c>
      <c r="AG3" s="67">
        <f t="shared" ref="AG3:AR3" si="0">SUM(AG4:AG18)</f>
        <v>15331.174999999999</v>
      </c>
      <c r="AH3" s="67">
        <f t="shared" si="0"/>
        <v>16442.241000000002</v>
      </c>
      <c r="AI3" s="67">
        <f t="shared" si="0"/>
        <v>14354.727999999999</v>
      </c>
      <c r="AJ3" s="67">
        <f t="shared" si="0"/>
        <v>14360.254000000001</v>
      </c>
      <c r="AK3" s="67">
        <f t="shared" si="0"/>
        <v>15068.574999999999</v>
      </c>
      <c r="AL3" s="67">
        <f t="shared" si="0"/>
        <v>14048.174000000001</v>
      </c>
      <c r="AM3" s="67">
        <f t="shared" si="0"/>
        <v>13775.643</v>
      </c>
      <c r="AN3" s="67">
        <f t="shared" si="0"/>
        <v>13503.486000000001</v>
      </c>
      <c r="AO3" s="67">
        <f t="shared" si="0"/>
        <v>13548.319</v>
      </c>
      <c r="AP3" s="67">
        <f t="shared" si="0"/>
        <v>13857.859</v>
      </c>
      <c r="AQ3" s="67">
        <f t="shared" si="0"/>
        <v>20946.731000000003</v>
      </c>
      <c r="AR3" s="67">
        <f t="shared" si="0"/>
        <v>181995.97099999993</v>
      </c>
      <c r="AT3" s="67">
        <f>SUM(AT4:AT18)</f>
        <v>15625.486000000001</v>
      </c>
      <c r="AU3" s="67">
        <f t="shared" ref="AU3" si="1">SUM(AU4:AU18)</f>
        <v>14011.693000000001</v>
      </c>
      <c r="AV3" s="67">
        <f t="shared" ref="AV3" si="2">SUM(AV4:AV18)</f>
        <v>14503.629000000001</v>
      </c>
      <c r="AW3" s="67">
        <f t="shared" ref="AW3" si="3">SUM(AW4:AW18)</f>
        <v>14798.124999999998</v>
      </c>
      <c r="AX3" s="67">
        <f t="shared" ref="AX3" si="4">SUM(AX4:AX18)</f>
        <v>14252.51</v>
      </c>
      <c r="AY3" s="67">
        <f t="shared" ref="AY3" si="5">SUM(AY4:AY18)</f>
        <v>15019.911000000002</v>
      </c>
      <c r="AZ3" s="67">
        <f t="shared" ref="AZ3" si="6">SUM(AZ4:AZ18)</f>
        <v>14464.575999999999</v>
      </c>
      <c r="BA3" s="67">
        <f t="shared" ref="BA3" si="7">SUM(BA4:BA18)</f>
        <v>14340.246000000001</v>
      </c>
      <c r="BB3" s="67">
        <f t="shared" ref="BB3" si="8">SUM(BB4:BB18)</f>
        <v>16193.046999999999</v>
      </c>
      <c r="BC3" s="67">
        <f t="shared" ref="BC3" si="9">SUM(BC4:BC18)</f>
        <v>13915.543999999998</v>
      </c>
      <c r="BD3" s="67">
        <f t="shared" ref="BD3" si="10">SUM(BD4:BD18)</f>
        <v>13791.277</v>
      </c>
      <c r="BE3" s="67">
        <f t="shared" ref="BE3" si="11">SUM(BE4:BE18)</f>
        <v>20739.786</v>
      </c>
      <c r="BF3" s="67">
        <f t="shared" ref="BF3" si="12">SUM(BF4:BF18)</f>
        <v>181655.83</v>
      </c>
      <c r="BH3" s="67">
        <f>SUM(BH4:BH18)</f>
        <v>15963.552</v>
      </c>
      <c r="BI3" s="67">
        <f t="shared" ref="BI3" si="13">SUM(BI4:BI18)</f>
        <v>14806.737000000001</v>
      </c>
      <c r="BJ3" s="67">
        <f t="shared" ref="BJ3" si="14">SUM(BJ4:BJ18)</f>
        <v>14541.982</v>
      </c>
      <c r="BK3" s="67">
        <f t="shared" ref="BK3" si="15">SUM(BK4:BK18)</f>
        <v>14667.736999999999</v>
      </c>
      <c r="BL3" s="67">
        <f t="shared" ref="BL3" si="16">SUM(BL4:BL18)</f>
        <v>13957.419</v>
      </c>
      <c r="BM3" s="67">
        <f t="shared" ref="BM3" si="17">SUM(BM4:BM18)</f>
        <v>15981.502999999999</v>
      </c>
      <c r="BN3" s="67">
        <f t="shared" ref="BN3" si="18">SUM(BN4:BN18)</f>
        <v>14574.386</v>
      </c>
      <c r="BO3" s="67">
        <f t="shared" ref="BO3" si="19">SUM(BO4:BO18)</f>
        <v>14278.396000000001</v>
      </c>
      <c r="BP3" s="67">
        <f t="shared" ref="BP3" si="20">SUM(BP4:BP18)</f>
        <v>15602.100999999999</v>
      </c>
      <c r="BQ3" s="67">
        <f t="shared" ref="BQ3" si="21">SUM(BQ4:BQ18)</f>
        <v>18105.550999999999</v>
      </c>
      <c r="BR3" s="67">
        <f t="shared" ref="BR3" si="22">SUM(BR4:BR18)</f>
        <v>15358.700999999999</v>
      </c>
      <c r="BS3" s="67">
        <f t="shared" ref="BS3" si="23">SUM(BS4:BS18)</f>
        <v>22898.159</v>
      </c>
      <c r="BT3" s="67">
        <f t="shared" ref="BT3" si="24">SUM(BT4:BT18)</f>
        <v>190736.22400000002</v>
      </c>
      <c r="BV3" s="67">
        <f>SUM(BV4:BV18)</f>
        <v>15541.532000000003</v>
      </c>
      <c r="BW3" s="67">
        <f>SUM(BW4:BW18)</f>
        <v>15953.419</v>
      </c>
      <c r="BX3" s="67">
        <f t="shared" ref="BX3:CH3" si="25">SUM(BX4:BX18)</f>
        <v>15340.235999999999</v>
      </c>
      <c r="BY3" s="67">
        <f t="shared" si="25"/>
        <v>16322.465000000002</v>
      </c>
      <c r="BZ3" s="67">
        <f t="shared" si="25"/>
        <v>14944.508999999998</v>
      </c>
      <c r="CA3" s="67">
        <f t="shared" si="25"/>
        <v>16985.633000000002</v>
      </c>
      <c r="CB3" s="67">
        <f t="shared" si="25"/>
        <v>14735.430999999999</v>
      </c>
      <c r="CC3" s="67">
        <f t="shared" si="25"/>
        <v>15885.909000000001</v>
      </c>
      <c r="CD3" s="67">
        <f t="shared" si="25"/>
        <v>14495.448</v>
      </c>
      <c r="CE3" s="67">
        <f t="shared" si="25"/>
        <v>14465.682999999999</v>
      </c>
      <c r="CF3" s="67">
        <f t="shared" si="25"/>
        <v>14550.898000000001</v>
      </c>
      <c r="CG3" s="67">
        <f t="shared" si="25"/>
        <v>30850.438000000002</v>
      </c>
      <c r="CH3" s="67">
        <f t="shared" si="25"/>
        <v>200071.60099999997</v>
      </c>
      <c r="CJ3" s="192">
        <f>SUM(CJ4:CJ18)</f>
        <v>15750.582999999999</v>
      </c>
      <c r="CK3" s="192">
        <f t="shared" ref="CK3:CV3" si="26">SUM(CK4:CK18)</f>
        <v>16834.302</v>
      </c>
      <c r="CL3" s="192">
        <f t="shared" si="26"/>
        <v>16185.627999999999</v>
      </c>
      <c r="CM3" s="192">
        <f t="shared" si="26"/>
        <v>17386.012000000002</v>
      </c>
      <c r="CN3" s="192">
        <f t="shared" si="26"/>
        <v>15729.572</v>
      </c>
      <c r="CO3" s="192">
        <f t="shared" si="26"/>
        <v>25307.829000000002</v>
      </c>
      <c r="CP3" s="192">
        <f t="shared" si="26"/>
        <v>17211.022000000004</v>
      </c>
      <c r="CQ3" s="192">
        <f t="shared" si="26"/>
        <v>17835.792000000001</v>
      </c>
      <c r="CR3" s="192">
        <f t="shared" si="26"/>
        <v>16513.931</v>
      </c>
      <c r="CS3" s="192">
        <f t="shared" si="26"/>
        <v>16676.538</v>
      </c>
      <c r="CT3" s="192">
        <f t="shared" si="26"/>
        <v>16668.231</v>
      </c>
      <c r="CU3" s="192">
        <f t="shared" si="26"/>
        <v>26118.034100000001</v>
      </c>
      <c r="CV3" s="192">
        <f t="shared" si="26"/>
        <v>218217.47410000002</v>
      </c>
      <c r="CX3" s="67">
        <f>SUM(CX4:CX18)</f>
        <v>19521.654000000002</v>
      </c>
      <c r="CY3" s="67">
        <f t="shared" ref="CY3:DJ3" si="27">SUM(CY4:CY18)</f>
        <v>18007.326000000001</v>
      </c>
      <c r="CZ3" s="67">
        <f t="shared" si="27"/>
        <v>17459.783000000003</v>
      </c>
      <c r="DA3" s="67">
        <f t="shared" si="27"/>
        <v>22557.61</v>
      </c>
      <c r="DB3" s="67">
        <f t="shared" si="27"/>
        <v>18413.733000000004</v>
      </c>
      <c r="DC3" s="67">
        <f t="shared" si="27"/>
        <v>19538.212000000003</v>
      </c>
      <c r="DD3" s="67">
        <f t="shared" si="27"/>
        <v>18399.334000000003</v>
      </c>
      <c r="DE3" s="67">
        <f t="shared" si="27"/>
        <v>19132.377999999997</v>
      </c>
      <c r="DF3" s="67">
        <f t="shared" si="27"/>
        <v>17842.365000000002</v>
      </c>
      <c r="DG3" s="67">
        <f t="shared" si="27"/>
        <v>19613.608</v>
      </c>
      <c r="DH3" s="67">
        <f t="shared" si="27"/>
        <v>18006.045000000002</v>
      </c>
      <c r="DI3" s="67">
        <f t="shared" si="27"/>
        <v>27276.284000000003</v>
      </c>
      <c r="DJ3" s="67">
        <f t="shared" si="27"/>
        <v>235768.33199999999</v>
      </c>
      <c r="DK3" s="68"/>
      <c r="DM3" s="67">
        <f>SUM(DM4:DM18)</f>
        <v>18803.94171872571</v>
      </c>
      <c r="DN3" s="67">
        <f t="shared" ref="DN3:DY3" si="28">SUM(DN4:DN18)</f>
        <v>21879.524718725712</v>
      </c>
      <c r="DO3" s="67">
        <f t="shared" si="28"/>
        <v>19671.010718725709</v>
      </c>
      <c r="DP3" s="67">
        <f t="shared" si="28"/>
        <v>24902.669718725712</v>
      </c>
      <c r="DQ3" s="67">
        <f t="shared" si="28"/>
        <v>24563.832718725709</v>
      </c>
      <c r="DR3" s="67">
        <f t="shared" si="28"/>
        <v>21904.31871872571</v>
      </c>
      <c r="DS3" s="67">
        <f t="shared" si="28"/>
        <v>20881.169718725712</v>
      </c>
      <c r="DT3" s="67">
        <f t="shared" si="28"/>
        <v>22250.867718725709</v>
      </c>
      <c r="DU3" s="67">
        <f t="shared" si="28"/>
        <v>18900.326718725712</v>
      </c>
      <c r="DV3" s="67">
        <f t="shared" si="28"/>
        <v>19539.003718725711</v>
      </c>
      <c r="DW3" s="67">
        <f t="shared" si="28"/>
        <v>32286.87271872571</v>
      </c>
      <c r="DX3" s="67">
        <f t="shared" si="28"/>
        <v>32341.737718725708</v>
      </c>
      <c r="DY3" s="67">
        <f t="shared" si="28"/>
        <v>277925.27662470867</v>
      </c>
      <c r="DZ3" s="68"/>
    </row>
    <row r="4" spans="2:130" ht="20.5" hidden="1" customHeight="1" outlineLevel="1" x14ac:dyDescent="0.35">
      <c r="B4" s="69" t="s">
        <v>258</v>
      </c>
      <c r="C4" s="63"/>
      <c r="D4" s="69">
        <v>13316.119670000022</v>
      </c>
      <c r="E4" s="69">
        <v>13901.007099999988</v>
      </c>
      <c r="F4" s="69">
        <v>12646.772460000009</v>
      </c>
      <c r="G4" s="69">
        <v>13469.542559999991</v>
      </c>
      <c r="H4" s="69">
        <v>13198.950130000008</v>
      </c>
      <c r="I4" s="69">
        <v>13813.987409999998</v>
      </c>
      <c r="J4" s="69">
        <v>12957.695379999999</v>
      </c>
      <c r="K4" s="69">
        <v>13372.270929999984</v>
      </c>
      <c r="L4" s="69">
        <v>13159.658920000002</v>
      </c>
      <c r="M4" s="69">
        <v>12738.000449999987</v>
      </c>
      <c r="N4" s="69">
        <v>13090.196670000027</v>
      </c>
      <c r="O4" s="69">
        <v>19779.460320000013</v>
      </c>
      <c r="P4" s="69">
        <v>165443.66200000004</v>
      </c>
      <c r="R4" s="69">
        <v>14331.773459999999</v>
      </c>
      <c r="S4" s="69">
        <v>13148.112320000002</v>
      </c>
      <c r="T4" s="69">
        <v>14580.251570000008</v>
      </c>
      <c r="U4" s="69">
        <v>15782.914339999978</v>
      </c>
      <c r="V4" s="69">
        <v>13841.441440000015</v>
      </c>
      <c r="W4" s="69">
        <v>15329.459719999999</v>
      </c>
      <c r="X4" s="69">
        <v>13963.388350000001</v>
      </c>
      <c r="Y4" s="69">
        <v>14768.297639999986</v>
      </c>
      <c r="Z4" s="69">
        <v>13400.96984999999</v>
      </c>
      <c r="AA4" s="69">
        <v>13249.894079999989</v>
      </c>
      <c r="AB4" s="69">
        <v>13114.974129999997</v>
      </c>
      <c r="AC4" s="69">
        <v>19182.62272000001</v>
      </c>
      <c r="AD4" s="69">
        <v>174694.09961999996</v>
      </c>
      <c r="AF4" s="69">
        <v>14720.371999999999</v>
      </c>
      <c r="AG4" s="69">
        <v>13807.698</v>
      </c>
      <c r="AH4" s="69">
        <v>13160.601000000001</v>
      </c>
      <c r="AI4" s="69">
        <v>13702.98</v>
      </c>
      <c r="AJ4" s="69">
        <v>13046.925999999999</v>
      </c>
      <c r="AK4" s="69">
        <v>14346.489</v>
      </c>
      <c r="AL4" s="69">
        <v>13624.226000000001</v>
      </c>
      <c r="AM4" s="69">
        <v>13333.545</v>
      </c>
      <c r="AN4" s="69">
        <v>13031.044</v>
      </c>
      <c r="AO4" s="69">
        <v>13122.445</v>
      </c>
      <c r="AP4" s="69">
        <v>13352.664000000001</v>
      </c>
      <c r="AQ4" s="69">
        <v>20212.793000000001</v>
      </c>
      <c r="AR4" s="69">
        <f>SUM(AF4:AQ4)</f>
        <v>169461.78299999997</v>
      </c>
      <c r="AT4" s="69">
        <v>15129.901</v>
      </c>
      <c r="AU4" s="69">
        <v>13600.136</v>
      </c>
      <c r="AV4" s="69">
        <v>14044.790999999999</v>
      </c>
      <c r="AW4" s="69">
        <v>14370.808999999999</v>
      </c>
      <c r="AX4" s="69">
        <v>13463.486000000001</v>
      </c>
      <c r="AY4" s="69">
        <v>14471.412</v>
      </c>
      <c r="AZ4" s="69">
        <v>14073.624</v>
      </c>
      <c r="BA4" s="69">
        <v>13881.277</v>
      </c>
      <c r="BB4" s="69">
        <v>15762.871999999999</v>
      </c>
      <c r="BC4" s="69">
        <v>13471.614</v>
      </c>
      <c r="BD4" s="69">
        <v>13419.436</v>
      </c>
      <c r="BE4" s="69">
        <v>20203.184000000001</v>
      </c>
      <c r="BF4" s="69">
        <f>SUM(AT4:BE4)</f>
        <v>175892.54199999999</v>
      </c>
      <c r="BH4" s="69">
        <v>15130.302</v>
      </c>
      <c r="BI4" s="69">
        <v>14411.355</v>
      </c>
      <c r="BJ4" s="69">
        <v>14038.939</v>
      </c>
      <c r="BK4" s="69">
        <v>14334.59</v>
      </c>
      <c r="BL4" s="69">
        <v>13712.876</v>
      </c>
      <c r="BM4" s="69">
        <v>15598.491</v>
      </c>
      <c r="BN4" s="69">
        <v>14308.084000000001</v>
      </c>
      <c r="BO4" s="170">
        <v>14043.888999999999</v>
      </c>
      <c r="BP4" s="170">
        <v>15175.18</v>
      </c>
      <c r="BQ4" s="170">
        <v>17678.63</v>
      </c>
      <c r="BR4" s="170">
        <v>14931.78</v>
      </c>
      <c r="BS4" s="170">
        <v>22020.34</v>
      </c>
      <c r="BT4" s="170">
        <f>SUM(BH4:BS4)</f>
        <v>185384.45600000001</v>
      </c>
      <c r="BV4" s="170">
        <v>14849.805</v>
      </c>
      <c r="BW4" s="170">
        <v>15296.337</v>
      </c>
      <c r="BX4" s="170">
        <v>15091.927</v>
      </c>
      <c r="BY4" s="170">
        <v>15384.316000000001</v>
      </c>
      <c r="BZ4" s="170">
        <v>14612.117</v>
      </c>
      <c r="CA4" s="170">
        <v>16386.288</v>
      </c>
      <c r="CB4" s="170">
        <v>14481.319</v>
      </c>
      <c r="CC4" s="170">
        <v>15559.512000000001</v>
      </c>
      <c r="CD4" s="170">
        <v>14123.334999999999</v>
      </c>
      <c r="CE4" s="170">
        <v>14015.025</v>
      </c>
      <c r="CF4" s="170">
        <v>14247.27</v>
      </c>
      <c r="CG4" s="170">
        <v>30447.971000000001</v>
      </c>
      <c r="CH4" s="186">
        <f>SUM(BV4:CG4)</f>
        <v>194495.22199999998</v>
      </c>
      <c r="CJ4" s="170">
        <v>15447.487999999999</v>
      </c>
      <c r="CK4" s="170">
        <v>16687.772000000001</v>
      </c>
      <c r="CL4" s="170">
        <v>15917.731</v>
      </c>
      <c r="CM4" s="170">
        <v>17203.007000000001</v>
      </c>
      <c r="CN4" s="170">
        <v>15395.695</v>
      </c>
      <c r="CO4" s="170">
        <v>24898.381000000001</v>
      </c>
      <c r="CP4" s="170">
        <v>16865.846000000001</v>
      </c>
      <c r="CQ4" s="170">
        <v>17590.559000000001</v>
      </c>
      <c r="CR4" s="170">
        <v>16322.564</v>
      </c>
      <c r="CS4" s="170">
        <v>16327.95</v>
      </c>
      <c r="CT4" s="170">
        <v>16386.48</v>
      </c>
      <c r="CU4" s="170">
        <v>25785.428</v>
      </c>
      <c r="CV4" s="193">
        <f>SUM(CJ4:CU4)</f>
        <v>214828.90100000001</v>
      </c>
      <c r="CX4" s="193">
        <v>19255.573</v>
      </c>
      <c r="CY4" s="193">
        <v>17588.05</v>
      </c>
      <c r="CZ4" s="193">
        <v>16939.633000000002</v>
      </c>
      <c r="DA4" s="193">
        <v>21944.035</v>
      </c>
      <c r="DB4" s="193">
        <v>18045</v>
      </c>
      <c r="DC4" s="193">
        <v>19097.591</v>
      </c>
      <c r="DD4" s="193">
        <v>18055.72</v>
      </c>
      <c r="DE4" s="193">
        <v>18773.694</v>
      </c>
      <c r="DF4" s="193">
        <v>17447.418000000001</v>
      </c>
      <c r="DG4" s="193">
        <v>17324.955000000002</v>
      </c>
      <c r="DH4" s="193">
        <v>17350.147000000001</v>
      </c>
      <c r="DI4" s="193">
        <v>26937.864000000001</v>
      </c>
      <c r="DJ4" s="115">
        <f>SUM(CX4:DI4)</f>
        <v>228759.67999999999</v>
      </c>
      <c r="DK4" s="116"/>
      <c r="DM4" s="194">
        <v>18368.708999999999</v>
      </c>
      <c r="DN4" s="194">
        <v>21444.292000000001</v>
      </c>
      <c r="DO4" s="194">
        <v>19235.777999999998</v>
      </c>
      <c r="DP4" s="194">
        <v>24467.437000000002</v>
      </c>
      <c r="DQ4" s="194">
        <v>24128.6</v>
      </c>
      <c r="DR4" s="194">
        <v>21219.896000000001</v>
      </c>
      <c r="DS4" s="194">
        <v>20445.937000000002</v>
      </c>
      <c r="DT4" s="194">
        <v>21815.634999999998</v>
      </c>
      <c r="DU4" s="194">
        <v>18465.094000000001</v>
      </c>
      <c r="DV4" s="194">
        <v>19103.771000000001</v>
      </c>
      <c r="DW4" s="194">
        <v>31851.64</v>
      </c>
      <c r="DX4" s="194">
        <v>31740.384999999998</v>
      </c>
      <c r="DY4" s="115">
        <f>SUM(DM4:DX4)</f>
        <v>272287.17400000006</v>
      </c>
      <c r="DZ4" s="116"/>
    </row>
    <row r="5" spans="2:130" ht="20.5" hidden="1" customHeight="1" outlineLevel="1" x14ac:dyDescent="0.35">
      <c r="B5" s="69" t="s">
        <v>259</v>
      </c>
      <c r="C5" s="63"/>
      <c r="D5" s="69">
        <v>0</v>
      </c>
      <c r="E5" s="69">
        <v>0</v>
      </c>
      <c r="F5" s="69">
        <v>0</v>
      </c>
      <c r="G5" s="69">
        <v>0</v>
      </c>
      <c r="H5" s="69">
        <v>0</v>
      </c>
      <c r="I5" s="69">
        <v>0</v>
      </c>
      <c r="J5" s="69">
        <v>0</v>
      </c>
      <c r="K5" s="69">
        <v>0</v>
      </c>
      <c r="L5" s="69">
        <v>0</v>
      </c>
      <c r="M5" s="69">
        <v>0</v>
      </c>
      <c r="N5" s="69">
        <v>0</v>
      </c>
      <c r="O5" s="69">
        <v>0</v>
      </c>
      <c r="P5" s="69">
        <v>0</v>
      </c>
      <c r="R5" s="69">
        <v>0</v>
      </c>
      <c r="S5" s="69">
        <v>0</v>
      </c>
      <c r="T5" s="69">
        <v>0</v>
      </c>
      <c r="U5" s="69">
        <v>0</v>
      </c>
      <c r="V5" s="69">
        <v>0</v>
      </c>
      <c r="W5" s="69">
        <v>0</v>
      </c>
      <c r="X5" s="69">
        <v>0</v>
      </c>
      <c r="Y5" s="69">
        <v>0</v>
      </c>
      <c r="Z5" s="69">
        <v>0</v>
      </c>
      <c r="AA5" s="69">
        <v>0</v>
      </c>
      <c r="AB5" s="69">
        <v>0</v>
      </c>
      <c r="AC5" s="69">
        <v>0</v>
      </c>
      <c r="AD5" s="69">
        <v>0</v>
      </c>
      <c r="AF5" s="69">
        <v>0</v>
      </c>
      <c r="AG5" s="69">
        <v>0</v>
      </c>
      <c r="AH5" s="69">
        <v>0</v>
      </c>
      <c r="AI5" s="69">
        <v>0</v>
      </c>
      <c r="AJ5" s="69">
        <v>0</v>
      </c>
      <c r="AK5" s="69">
        <v>0</v>
      </c>
      <c r="AL5" s="69">
        <v>0</v>
      </c>
      <c r="AM5" s="69">
        <v>0</v>
      </c>
      <c r="AN5" s="69">
        <v>0</v>
      </c>
      <c r="AO5" s="69">
        <v>0</v>
      </c>
      <c r="AP5" s="69">
        <v>0</v>
      </c>
      <c r="AQ5" s="69">
        <v>0</v>
      </c>
      <c r="AR5" s="69">
        <f t="shared" ref="AR5:AR18" si="29">SUM(AF5:AQ5)</f>
        <v>0</v>
      </c>
      <c r="AT5" s="69">
        <v>0</v>
      </c>
      <c r="AU5" s="69">
        <v>0</v>
      </c>
      <c r="AV5" s="69">
        <v>0</v>
      </c>
      <c r="AW5" s="69">
        <v>0</v>
      </c>
      <c r="AX5" s="69">
        <v>0</v>
      </c>
      <c r="AY5" s="69">
        <v>0</v>
      </c>
      <c r="AZ5" s="69">
        <v>0</v>
      </c>
      <c r="BA5" s="69">
        <v>0</v>
      </c>
      <c r="BB5" s="69">
        <v>0</v>
      </c>
      <c r="BC5" s="69">
        <v>0</v>
      </c>
      <c r="BD5" s="69">
        <v>0</v>
      </c>
      <c r="BE5" s="69">
        <v>0</v>
      </c>
      <c r="BF5" s="69">
        <f t="shared" ref="BF5:BF18" si="30">SUM(AT5:BE5)</f>
        <v>0</v>
      </c>
      <c r="BH5" s="122">
        <v>0</v>
      </c>
      <c r="BI5" s="122">
        <v>0</v>
      </c>
      <c r="BJ5" s="122">
        <v>0</v>
      </c>
      <c r="BK5" s="122">
        <v>0</v>
      </c>
      <c r="BL5" s="122">
        <v>0</v>
      </c>
      <c r="BM5" s="122">
        <v>0</v>
      </c>
      <c r="BN5" s="122">
        <v>0</v>
      </c>
      <c r="BO5" s="188">
        <v>0</v>
      </c>
      <c r="BP5" s="170">
        <v>0</v>
      </c>
      <c r="BQ5" s="170">
        <v>0</v>
      </c>
      <c r="BR5" s="170">
        <v>0</v>
      </c>
      <c r="BS5" s="170">
        <v>0</v>
      </c>
      <c r="BT5" s="170">
        <f t="shared" ref="BT5:BT18" si="31">SUM(BH5:BS5)</f>
        <v>0</v>
      </c>
      <c r="BV5" s="170">
        <v>0</v>
      </c>
      <c r="BW5" s="170">
        <v>0</v>
      </c>
      <c r="BX5" s="170">
        <v>0</v>
      </c>
      <c r="BY5" s="170">
        <v>0</v>
      </c>
      <c r="BZ5" s="170">
        <v>0</v>
      </c>
      <c r="CA5" s="170">
        <v>0</v>
      </c>
      <c r="CB5" s="170">
        <v>0</v>
      </c>
      <c r="CC5" s="170">
        <v>0</v>
      </c>
      <c r="CD5" s="170">
        <v>0</v>
      </c>
      <c r="CE5" s="170">
        <v>0</v>
      </c>
      <c r="CF5" s="170">
        <v>0</v>
      </c>
      <c r="CG5" s="170">
        <v>0</v>
      </c>
      <c r="CH5" s="186">
        <f t="shared" ref="CH5:CH14" si="32">SUM(BV5:CG5)</f>
        <v>0</v>
      </c>
      <c r="CJ5" s="170">
        <v>0</v>
      </c>
      <c r="CK5" s="170">
        <v>0</v>
      </c>
      <c r="CL5" s="170">
        <v>0</v>
      </c>
      <c r="CM5" s="170">
        <v>0</v>
      </c>
      <c r="CN5" s="170">
        <v>0</v>
      </c>
      <c r="CO5" s="170">
        <v>0</v>
      </c>
      <c r="CP5" s="170">
        <v>0</v>
      </c>
      <c r="CQ5" s="170">
        <v>0</v>
      </c>
      <c r="CR5" s="170">
        <v>0</v>
      </c>
      <c r="CS5" s="170" t="s">
        <v>289</v>
      </c>
      <c r="CT5" s="170" t="s">
        <v>289</v>
      </c>
      <c r="CU5" s="170" t="s">
        <v>289</v>
      </c>
      <c r="CV5" s="193">
        <f t="shared" ref="CV5:CV14" si="33">SUM(CJ5:CU5)</f>
        <v>0</v>
      </c>
      <c r="CX5" s="170">
        <v>0</v>
      </c>
      <c r="CY5" s="170">
        <v>0</v>
      </c>
      <c r="CZ5" s="170">
        <v>0</v>
      </c>
      <c r="DA5" s="170">
        <v>0</v>
      </c>
      <c r="DB5" s="170">
        <v>0</v>
      </c>
      <c r="DC5" s="170">
        <v>0</v>
      </c>
      <c r="DD5" s="170">
        <v>0</v>
      </c>
      <c r="DE5" s="170">
        <v>0</v>
      </c>
      <c r="DF5" s="170">
        <v>0</v>
      </c>
      <c r="DG5" s="170">
        <v>0</v>
      </c>
      <c r="DH5" s="170">
        <v>0</v>
      </c>
      <c r="DI5" s="170">
        <v>0</v>
      </c>
      <c r="DJ5" s="115">
        <f t="shared" ref="DJ5:DJ14" si="34">SUM(CX5:DI5)</f>
        <v>0</v>
      </c>
      <c r="DK5" s="116"/>
      <c r="DM5" s="118">
        <v>0</v>
      </c>
      <c r="DN5" s="118">
        <v>0</v>
      </c>
      <c r="DO5" s="118">
        <v>0</v>
      </c>
      <c r="DP5" s="118">
        <v>0</v>
      </c>
      <c r="DQ5" s="118">
        <v>0</v>
      </c>
      <c r="DR5" s="118">
        <v>0</v>
      </c>
      <c r="DS5" s="118">
        <v>0</v>
      </c>
      <c r="DT5" s="118">
        <v>0</v>
      </c>
      <c r="DU5" s="118">
        <v>0</v>
      </c>
      <c r="DV5" s="118">
        <v>0</v>
      </c>
      <c r="DW5" s="118">
        <v>0</v>
      </c>
      <c r="DX5" s="118">
        <v>0</v>
      </c>
      <c r="DY5" s="115">
        <f t="shared" ref="DY5:DY14" si="35">SUM(DM5:DX5)</f>
        <v>0</v>
      </c>
      <c r="DZ5" s="116"/>
    </row>
    <row r="6" spans="2:130" ht="20.5" hidden="1" customHeight="1" outlineLevel="1" x14ac:dyDescent="0.35">
      <c r="B6" s="69" t="s">
        <v>260</v>
      </c>
      <c r="C6" s="63"/>
      <c r="D6" s="69">
        <v>0</v>
      </c>
      <c r="E6" s="69">
        <v>0</v>
      </c>
      <c r="F6" s="69">
        <v>0</v>
      </c>
      <c r="G6" s="69">
        <v>335495</v>
      </c>
      <c r="H6" s="69">
        <v>0</v>
      </c>
      <c r="I6" s="69">
        <v>0</v>
      </c>
      <c r="J6" s="69">
        <v>0</v>
      </c>
      <c r="K6" s="69">
        <v>0</v>
      </c>
      <c r="L6" s="69">
        <v>0</v>
      </c>
      <c r="M6" s="69">
        <v>0</v>
      </c>
      <c r="N6" s="69">
        <v>0</v>
      </c>
      <c r="O6" s="69">
        <v>0</v>
      </c>
      <c r="P6" s="69">
        <v>0</v>
      </c>
      <c r="R6" s="69">
        <v>0</v>
      </c>
      <c r="S6" s="69">
        <v>0</v>
      </c>
      <c r="T6" s="69">
        <v>0</v>
      </c>
      <c r="U6" s="69">
        <v>0</v>
      </c>
      <c r="V6" s="69">
        <v>0</v>
      </c>
      <c r="W6" s="69">
        <v>0</v>
      </c>
      <c r="X6" s="69">
        <v>0</v>
      </c>
      <c r="Y6" s="69">
        <v>0</v>
      </c>
      <c r="Z6" s="69">
        <v>0</v>
      </c>
      <c r="AA6" s="69">
        <v>0</v>
      </c>
      <c r="AB6" s="69">
        <v>0</v>
      </c>
      <c r="AC6" s="69">
        <v>0</v>
      </c>
      <c r="AD6" s="69">
        <v>0</v>
      </c>
      <c r="AF6" s="69">
        <v>0</v>
      </c>
      <c r="AG6" s="69">
        <v>0</v>
      </c>
      <c r="AH6" s="69">
        <v>0</v>
      </c>
      <c r="AI6" s="69">
        <v>0</v>
      </c>
      <c r="AJ6" s="69">
        <v>0</v>
      </c>
      <c r="AK6" s="69">
        <v>0</v>
      </c>
      <c r="AL6" s="69">
        <v>0</v>
      </c>
      <c r="AM6" s="69">
        <v>0</v>
      </c>
      <c r="AN6" s="69">
        <v>0</v>
      </c>
      <c r="AO6" s="69">
        <v>0</v>
      </c>
      <c r="AP6" s="69">
        <v>0</v>
      </c>
      <c r="AQ6" s="69">
        <v>0</v>
      </c>
      <c r="AR6" s="69">
        <f t="shared" si="29"/>
        <v>0</v>
      </c>
      <c r="AT6" s="69">
        <v>0</v>
      </c>
      <c r="AU6" s="69">
        <v>0</v>
      </c>
      <c r="AV6" s="69">
        <v>0</v>
      </c>
      <c r="AW6" s="69">
        <v>0</v>
      </c>
      <c r="AX6" s="69">
        <v>0</v>
      </c>
      <c r="AY6" s="69">
        <v>0</v>
      </c>
      <c r="AZ6" s="69">
        <v>0</v>
      </c>
      <c r="BA6" s="69">
        <v>0</v>
      </c>
      <c r="BB6" s="69">
        <v>0</v>
      </c>
      <c r="BC6" s="69">
        <v>0</v>
      </c>
      <c r="BD6" s="69">
        <v>0</v>
      </c>
      <c r="BE6" s="69">
        <v>0</v>
      </c>
      <c r="BF6" s="69">
        <f t="shared" si="30"/>
        <v>0</v>
      </c>
      <c r="BH6" s="69">
        <v>0</v>
      </c>
      <c r="BI6" s="69">
        <v>0</v>
      </c>
      <c r="BJ6" s="69">
        <v>0</v>
      </c>
      <c r="BK6" s="69">
        <v>0</v>
      </c>
      <c r="BL6" s="69">
        <v>0</v>
      </c>
      <c r="BM6" s="69">
        <v>0</v>
      </c>
      <c r="BN6" s="69">
        <v>0</v>
      </c>
      <c r="BO6" s="170">
        <v>0</v>
      </c>
      <c r="BP6" s="170">
        <v>0</v>
      </c>
      <c r="BQ6" s="170">
        <v>0</v>
      </c>
      <c r="BR6" s="170">
        <v>0</v>
      </c>
      <c r="BS6" s="170">
        <v>0</v>
      </c>
      <c r="BT6" s="170">
        <f t="shared" si="31"/>
        <v>0</v>
      </c>
      <c r="BV6" s="170">
        <v>0</v>
      </c>
      <c r="BW6" s="170">
        <v>0</v>
      </c>
      <c r="BX6" s="170">
        <v>0</v>
      </c>
      <c r="BY6" s="170">
        <v>0</v>
      </c>
      <c r="BZ6" s="170">
        <v>0</v>
      </c>
      <c r="CA6" s="170">
        <v>0</v>
      </c>
      <c r="CB6" s="170">
        <v>0</v>
      </c>
      <c r="CC6" s="170">
        <v>0</v>
      </c>
      <c r="CD6" s="170">
        <v>0</v>
      </c>
      <c r="CE6" s="170">
        <v>0</v>
      </c>
      <c r="CF6" s="170">
        <v>0</v>
      </c>
      <c r="CG6" s="170">
        <v>0</v>
      </c>
      <c r="CH6" s="186">
        <f t="shared" si="32"/>
        <v>0</v>
      </c>
      <c r="CJ6" s="170">
        <v>0</v>
      </c>
      <c r="CK6" s="170">
        <v>0</v>
      </c>
      <c r="CL6" s="170">
        <v>0</v>
      </c>
      <c r="CM6" s="170">
        <v>0</v>
      </c>
      <c r="CN6" s="170">
        <v>0</v>
      </c>
      <c r="CO6" s="170">
        <v>0</v>
      </c>
      <c r="CP6" s="170">
        <v>0</v>
      </c>
      <c r="CQ6" s="170">
        <v>0</v>
      </c>
      <c r="CR6" s="170">
        <v>0</v>
      </c>
      <c r="CS6" s="170"/>
      <c r="CT6" s="170"/>
      <c r="CU6" s="170"/>
      <c r="CV6" s="193">
        <f t="shared" si="33"/>
        <v>0</v>
      </c>
      <c r="CX6" s="170">
        <v>0</v>
      </c>
      <c r="CY6" s="170">
        <v>0</v>
      </c>
      <c r="CZ6" s="170">
        <v>0</v>
      </c>
      <c r="DA6" s="170">
        <v>0</v>
      </c>
      <c r="DB6" s="170">
        <v>0</v>
      </c>
      <c r="DC6" s="170">
        <v>0</v>
      </c>
      <c r="DD6" s="170">
        <v>0</v>
      </c>
      <c r="DE6" s="170">
        <v>0</v>
      </c>
      <c r="DF6" s="170">
        <v>0</v>
      </c>
      <c r="DG6" s="170">
        <v>0</v>
      </c>
      <c r="DH6" s="170">
        <v>0</v>
      </c>
      <c r="DI6" s="170">
        <v>0</v>
      </c>
      <c r="DJ6" s="115">
        <f t="shared" si="34"/>
        <v>0</v>
      </c>
      <c r="DK6" s="116"/>
      <c r="DM6" s="118">
        <v>0</v>
      </c>
      <c r="DN6" s="118">
        <v>0</v>
      </c>
      <c r="DO6" s="118">
        <v>0</v>
      </c>
      <c r="DP6" s="118">
        <v>0</v>
      </c>
      <c r="DQ6" s="118">
        <v>0</v>
      </c>
      <c r="DR6" s="118">
        <v>0</v>
      </c>
      <c r="DS6" s="118">
        <v>0</v>
      </c>
      <c r="DT6" s="118">
        <v>0</v>
      </c>
      <c r="DU6" s="118">
        <v>0</v>
      </c>
      <c r="DV6" s="118">
        <v>0</v>
      </c>
      <c r="DW6" s="118">
        <v>0</v>
      </c>
      <c r="DX6" s="118">
        <v>0</v>
      </c>
      <c r="DY6" s="115">
        <f t="shared" si="35"/>
        <v>0</v>
      </c>
      <c r="DZ6" s="116"/>
    </row>
    <row r="7" spans="2:130" ht="20.5" hidden="1" customHeight="1" outlineLevel="1" x14ac:dyDescent="0.35">
      <c r="B7" s="69" t="s">
        <v>261</v>
      </c>
      <c r="C7" s="63"/>
      <c r="D7" s="69">
        <v>48</v>
      </c>
      <c r="E7" s="69">
        <v>48</v>
      </c>
      <c r="F7" s="69">
        <v>46</v>
      </c>
      <c r="G7" s="69">
        <v>46</v>
      </c>
      <c r="H7" s="69">
        <v>43.6</v>
      </c>
      <c r="I7" s="69">
        <v>42</v>
      </c>
      <c r="J7" s="69">
        <v>54</v>
      </c>
      <c r="K7" s="69">
        <v>48</v>
      </c>
      <c r="L7" s="69">
        <v>48</v>
      </c>
      <c r="M7" s="69">
        <v>48</v>
      </c>
      <c r="N7" s="69">
        <v>60</v>
      </c>
      <c r="O7" s="69">
        <v>60</v>
      </c>
      <c r="P7" s="69">
        <v>591.6</v>
      </c>
      <c r="R7" s="69">
        <v>60</v>
      </c>
      <c r="S7" s="69">
        <v>60</v>
      </c>
      <c r="T7" s="69">
        <v>54</v>
      </c>
      <c r="U7" s="69">
        <v>29</v>
      </c>
      <c r="V7" s="69">
        <v>48</v>
      </c>
      <c r="W7" s="69">
        <v>48</v>
      </c>
      <c r="X7" s="69">
        <v>48</v>
      </c>
      <c r="Y7" s="69">
        <v>48</v>
      </c>
      <c r="Z7" s="69">
        <v>48</v>
      </c>
      <c r="AA7" s="69">
        <v>48</v>
      </c>
      <c r="AB7" s="69">
        <v>47.4</v>
      </c>
      <c r="AC7" s="69">
        <v>48.6</v>
      </c>
      <c r="AD7" s="69">
        <v>587</v>
      </c>
      <c r="AF7" s="69">
        <v>48</v>
      </c>
      <c r="AG7" s="69">
        <v>42</v>
      </c>
      <c r="AH7" s="69">
        <v>42</v>
      </c>
      <c r="AI7" s="69">
        <v>48</v>
      </c>
      <c r="AJ7" s="69">
        <v>50</v>
      </c>
      <c r="AK7" s="69">
        <v>54</v>
      </c>
      <c r="AL7" s="69">
        <v>54</v>
      </c>
      <c r="AM7" s="69">
        <v>62.5</v>
      </c>
      <c r="AN7" s="69">
        <v>62.6</v>
      </c>
      <c r="AO7" s="69">
        <v>63</v>
      </c>
      <c r="AP7" s="69">
        <v>63</v>
      </c>
      <c r="AQ7" s="69">
        <v>63</v>
      </c>
      <c r="AR7" s="69">
        <f t="shared" si="29"/>
        <v>652.1</v>
      </c>
      <c r="AT7" s="69">
        <v>63</v>
      </c>
      <c r="AU7" s="69">
        <v>63</v>
      </c>
      <c r="AV7" s="69">
        <v>63</v>
      </c>
      <c r="AW7" s="69">
        <v>57</v>
      </c>
      <c r="AX7" s="69">
        <v>49.8</v>
      </c>
      <c r="AY7" s="69">
        <v>51</v>
      </c>
      <c r="AZ7" s="69">
        <v>51</v>
      </c>
      <c r="BA7" s="69">
        <v>51</v>
      </c>
      <c r="BB7" s="69">
        <v>51</v>
      </c>
      <c r="BC7" s="69">
        <v>42</v>
      </c>
      <c r="BD7" s="69">
        <v>42</v>
      </c>
      <c r="BE7" s="69">
        <v>42</v>
      </c>
      <c r="BF7" s="69">
        <f t="shared" si="30"/>
        <v>625.79999999999995</v>
      </c>
      <c r="BH7" s="69">
        <v>36</v>
      </c>
      <c r="BI7" s="69">
        <v>42</v>
      </c>
      <c r="BJ7" s="69">
        <v>48</v>
      </c>
      <c r="BK7" s="69">
        <v>48</v>
      </c>
      <c r="BL7" s="69">
        <v>44.6</v>
      </c>
      <c r="BM7" s="69">
        <v>42</v>
      </c>
      <c r="BN7" s="69">
        <v>42</v>
      </c>
      <c r="BO7" s="170">
        <v>42</v>
      </c>
      <c r="BP7" s="170">
        <v>48</v>
      </c>
      <c r="BQ7" s="170">
        <v>48</v>
      </c>
      <c r="BR7" s="170">
        <v>48</v>
      </c>
      <c r="BS7" s="170">
        <v>48</v>
      </c>
      <c r="BT7" s="170">
        <f t="shared" si="31"/>
        <v>536.6</v>
      </c>
      <c r="BV7" s="170">
        <v>42</v>
      </c>
      <c r="BW7" s="170">
        <v>42</v>
      </c>
      <c r="BX7" s="170">
        <v>42</v>
      </c>
      <c r="BY7" s="170">
        <v>33</v>
      </c>
      <c r="BZ7" s="170">
        <v>54</v>
      </c>
      <c r="CA7" s="170">
        <v>48</v>
      </c>
      <c r="CB7" s="170">
        <v>57</v>
      </c>
      <c r="CC7" s="170">
        <v>48</v>
      </c>
      <c r="CD7" s="170">
        <v>54</v>
      </c>
      <c r="CE7" s="170">
        <v>54</v>
      </c>
      <c r="CF7" s="170">
        <v>54</v>
      </c>
      <c r="CG7" s="170">
        <v>54</v>
      </c>
      <c r="CH7" s="186">
        <f t="shared" si="32"/>
        <v>582</v>
      </c>
      <c r="CJ7" s="170">
        <v>54</v>
      </c>
      <c r="CK7" s="170">
        <v>54</v>
      </c>
      <c r="CL7" s="170">
        <v>54</v>
      </c>
      <c r="CM7" s="170">
        <v>54</v>
      </c>
      <c r="CN7" s="170">
        <v>54</v>
      </c>
      <c r="CO7" s="170">
        <v>54</v>
      </c>
      <c r="CP7" s="170">
        <v>54</v>
      </c>
      <c r="CQ7" s="170">
        <v>54</v>
      </c>
      <c r="CR7" s="170">
        <v>42</v>
      </c>
      <c r="CS7" s="170">
        <v>48</v>
      </c>
      <c r="CT7" s="170">
        <v>72</v>
      </c>
      <c r="CU7" s="170">
        <v>54</v>
      </c>
      <c r="CV7" s="193">
        <f t="shared" si="33"/>
        <v>648</v>
      </c>
      <c r="CX7" s="170">
        <v>54</v>
      </c>
      <c r="CY7" s="170">
        <v>54</v>
      </c>
      <c r="CZ7" s="170">
        <v>54</v>
      </c>
      <c r="DA7" s="170">
        <v>54</v>
      </c>
      <c r="DB7" s="170">
        <v>48</v>
      </c>
      <c r="DC7" s="170">
        <v>54</v>
      </c>
      <c r="DD7" s="170">
        <v>54</v>
      </c>
      <c r="DE7" s="170">
        <v>51.6</v>
      </c>
      <c r="DF7" s="170">
        <v>54</v>
      </c>
      <c r="DG7" s="170">
        <v>54</v>
      </c>
      <c r="DH7" s="170">
        <v>48</v>
      </c>
      <c r="DI7" s="170">
        <v>48</v>
      </c>
      <c r="DJ7" s="115">
        <f t="shared" si="34"/>
        <v>627.6</v>
      </c>
      <c r="DK7" s="116"/>
      <c r="DM7" s="118">
        <v>59.400196138899666</v>
      </c>
      <c r="DN7" s="118">
        <v>59.400196138899666</v>
      </c>
      <c r="DO7" s="118">
        <v>59.400196138899666</v>
      </c>
      <c r="DP7" s="118">
        <v>59.400196138899666</v>
      </c>
      <c r="DQ7" s="118">
        <v>59.400196138899666</v>
      </c>
      <c r="DR7" s="118">
        <v>59.400196138899666</v>
      </c>
      <c r="DS7" s="118">
        <v>59.400196138899666</v>
      </c>
      <c r="DT7" s="118">
        <v>59.400196138899666</v>
      </c>
      <c r="DU7" s="118">
        <v>59.400196138899666</v>
      </c>
      <c r="DV7" s="118">
        <v>59.400196138899666</v>
      </c>
      <c r="DW7" s="118">
        <v>59.400196138899666</v>
      </c>
      <c r="DX7" s="118">
        <v>59.400196138899666</v>
      </c>
      <c r="DY7" s="115">
        <f t="shared" si="35"/>
        <v>712.80235366679597</v>
      </c>
      <c r="DZ7" s="116"/>
    </row>
    <row r="8" spans="2:130" ht="20.5" hidden="1" customHeight="1" outlineLevel="1" x14ac:dyDescent="0.35">
      <c r="B8" s="69" t="s">
        <v>262</v>
      </c>
      <c r="C8" s="63"/>
      <c r="D8" s="69">
        <v>15</v>
      </c>
      <c r="E8" s="69">
        <v>15</v>
      </c>
      <c r="F8" s="69">
        <v>15</v>
      </c>
      <c r="G8" s="69">
        <v>15</v>
      </c>
      <c r="H8" s="69">
        <v>24.2</v>
      </c>
      <c r="I8" s="69">
        <v>27</v>
      </c>
      <c r="J8" s="69">
        <v>15</v>
      </c>
      <c r="K8" s="69">
        <v>12</v>
      </c>
      <c r="L8" s="69">
        <v>12</v>
      </c>
      <c r="M8" s="69">
        <v>9.5</v>
      </c>
      <c r="N8" s="69">
        <v>11.7</v>
      </c>
      <c r="O8" s="69">
        <v>15.6</v>
      </c>
      <c r="P8" s="69">
        <v>186.99999999999997</v>
      </c>
      <c r="R8" s="69">
        <v>15</v>
      </c>
      <c r="S8" s="69">
        <v>15</v>
      </c>
      <c r="T8" s="69">
        <v>15</v>
      </c>
      <c r="U8" s="69">
        <v>6.3</v>
      </c>
      <c r="V8" s="69">
        <v>12</v>
      </c>
      <c r="W8" s="69">
        <v>12</v>
      </c>
      <c r="X8" s="69">
        <v>11.1</v>
      </c>
      <c r="Y8" s="69">
        <v>12</v>
      </c>
      <c r="Z8" s="69">
        <v>9</v>
      </c>
      <c r="AA8" s="69">
        <v>12</v>
      </c>
      <c r="AB8" s="69">
        <v>11.7</v>
      </c>
      <c r="AC8" s="69">
        <v>12.3</v>
      </c>
      <c r="AD8" s="69">
        <v>143.4</v>
      </c>
      <c r="AF8" s="69">
        <v>12</v>
      </c>
      <c r="AG8" s="69">
        <v>12</v>
      </c>
      <c r="AH8" s="69">
        <v>12</v>
      </c>
      <c r="AI8" s="69">
        <v>12</v>
      </c>
      <c r="AJ8" s="69">
        <v>9</v>
      </c>
      <c r="AK8" s="69">
        <v>14.3</v>
      </c>
      <c r="AL8" s="69">
        <v>12</v>
      </c>
      <c r="AM8" s="69">
        <v>12</v>
      </c>
      <c r="AN8" s="69">
        <v>12</v>
      </c>
      <c r="AO8" s="69">
        <v>15.3</v>
      </c>
      <c r="AP8" s="69">
        <v>15</v>
      </c>
      <c r="AQ8" s="69">
        <v>12</v>
      </c>
      <c r="AR8" s="69">
        <f t="shared" si="29"/>
        <v>149.6</v>
      </c>
      <c r="AT8" s="69">
        <v>15</v>
      </c>
      <c r="AU8" s="69">
        <v>15</v>
      </c>
      <c r="AV8" s="69">
        <v>15</v>
      </c>
      <c r="AW8" s="69">
        <v>15</v>
      </c>
      <c r="AX8" s="69">
        <v>15</v>
      </c>
      <c r="AY8" s="69">
        <v>12</v>
      </c>
      <c r="AZ8" s="69">
        <v>12</v>
      </c>
      <c r="BA8" s="69">
        <v>18</v>
      </c>
      <c r="BB8" s="69">
        <v>15</v>
      </c>
      <c r="BC8" s="69">
        <v>24</v>
      </c>
      <c r="BD8" s="69">
        <v>24</v>
      </c>
      <c r="BE8" s="69">
        <v>24</v>
      </c>
      <c r="BF8" s="69">
        <f t="shared" si="30"/>
        <v>204</v>
      </c>
      <c r="BH8" s="69">
        <v>21</v>
      </c>
      <c r="BI8" s="69">
        <v>24</v>
      </c>
      <c r="BJ8" s="69">
        <v>24</v>
      </c>
      <c r="BK8" s="69">
        <v>24</v>
      </c>
      <c r="BL8" s="69">
        <v>24</v>
      </c>
      <c r="BM8" s="69">
        <v>24</v>
      </c>
      <c r="BN8" s="69">
        <v>24</v>
      </c>
      <c r="BO8" s="170">
        <v>24</v>
      </c>
      <c r="BP8" s="170">
        <v>24</v>
      </c>
      <c r="BQ8" s="170">
        <v>24</v>
      </c>
      <c r="BR8" s="170">
        <v>24</v>
      </c>
      <c r="BS8" s="170">
        <v>24</v>
      </c>
      <c r="BT8" s="170">
        <f t="shared" si="31"/>
        <v>285</v>
      </c>
      <c r="BV8" s="170">
        <v>24</v>
      </c>
      <c r="BW8" s="170">
        <v>24</v>
      </c>
      <c r="BX8" s="170">
        <v>24</v>
      </c>
      <c r="BY8" s="170">
        <v>24</v>
      </c>
      <c r="BZ8" s="170">
        <v>24</v>
      </c>
      <c r="CA8" s="170">
        <v>21</v>
      </c>
      <c r="CB8" s="170">
        <v>18</v>
      </c>
      <c r="CC8" s="170">
        <v>18</v>
      </c>
      <c r="CD8" s="170">
        <v>18</v>
      </c>
      <c r="CE8" s="170">
        <v>18</v>
      </c>
      <c r="CF8" s="170">
        <v>18</v>
      </c>
      <c r="CG8" s="170">
        <v>17.5</v>
      </c>
      <c r="CH8" s="186">
        <f t="shared" si="32"/>
        <v>248.5</v>
      </c>
      <c r="CJ8" s="170">
        <v>18</v>
      </c>
      <c r="CK8" s="170">
        <v>18</v>
      </c>
      <c r="CL8" s="170">
        <v>18</v>
      </c>
      <c r="CM8" s="170">
        <v>18</v>
      </c>
      <c r="CN8" s="170">
        <v>18</v>
      </c>
      <c r="CO8" s="170">
        <v>18</v>
      </c>
      <c r="CP8" s="170">
        <v>18</v>
      </c>
      <c r="CQ8" s="170">
        <v>18</v>
      </c>
      <c r="CR8" s="170">
        <v>18</v>
      </c>
      <c r="CS8" s="170">
        <v>18</v>
      </c>
      <c r="CT8" s="170">
        <v>18</v>
      </c>
      <c r="CU8" s="170">
        <v>18</v>
      </c>
      <c r="CV8" s="193">
        <f t="shared" si="33"/>
        <v>216</v>
      </c>
      <c r="CX8" s="170">
        <v>18</v>
      </c>
      <c r="CY8" s="170">
        <v>18</v>
      </c>
      <c r="CZ8" s="170">
        <v>18</v>
      </c>
      <c r="DA8" s="170">
        <v>18</v>
      </c>
      <c r="DB8" s="170">
        <v>18</v>
      </c>
      <c r="DC8" s="170">
        <v>18</v>
      </c>
      <c r="DD8" s="170">
        <v>18</v>
      </c>
      <c r="DE8" s="170">
        <v>20.399999999999999</v>
      </c>
      <c r="DF8" s="170">
        <v>21</v>
      </c>
      <c r="DG8" s="170">
        <v>23.5</v>
      </c>
      <c r="DH8" s="170">
        <v>24</v>
      </c>
      <c r="DI8" s="170">
        <v>24</v>
      </c>
      <c r="DJ8" s="115">
        <f t="shared" si="34"/>
        <v>238.9</v>
      </c>
      <c r="DK8" s="116"/>
      <c r="DM8" s="118">
        <v>37.125122586812289</v>
      </c>
      <c r="DN8" s="118">
        <v>37.125122586812289</v>
      </c>
      <c r="DO8" s="118">
        <v>37.125122586812289</v>
      </c>
      <c r="DP8" s="118">
        <v>37.125122586812289</v>
      </c>
      <c r="DQ8" s="118">
        <v>37.125122586812289</v>
      </c>
      <c r="DR8" s="118">
        <v>37.125122586812289</v>
      </c>
      <c r="DS8" s="118">
        <v>37.125122586812289</v>
      </c>
      <c r="DT8" s="118">
        <v>37.125122586812289</v>
      </c>
      <c r="DU8" s="118">
        <v>37.125122586812289</v>
      </c>
      <c r="DV8" s="118">
        <v>37.125122586812289</v>
      </c>
      <c r="DW8" s="118">
        <v>37.125122586812289</v>
      </c>
      <c r="DX8" s="118">
        <v>37.125122586812289</v>
      </c>
      <c r="DY8" s="115">
        <f t="shared" si="35"/>
        <v>445.50147104174738</v>
      </c>
      <c r="DZ8" s="116"/>
    </row>
    <row r="9" spans="2:130" ht="20.5" hidden="1" customHeight="1" outlineLevel="1" x14ac:dyDescent="0.35">
      <c r="B9" s="69" t="s">
        <v>263</v>
      </c>
      <c r="C9" s="63"/>
      <c r="D9" s="69">
        <v>158.5966</v>
      </c>
      <c r="E9" s="69">
        <v>159.46608999999998</v>
      </c>
      <c r="F9" s="69">
        <v>159.73827</v>
      </c>
      <c r="G9" s="69">
        <v>159.65369000000001</v>
      </c>
      <c r="H9" s="69">
        <v>160.68388000000002</v>
      </c>
      <c r="I9" s="69">
        <v>383.19948000000005</v>
      </c>
      <c r="J9" s="69">
        <v>161.59352999999999</v>
      </c>
      <c r="K9" s="69">
        <v>162.67036999999999</v>
      </c>
      <c r="L9" s="69">
        <v>157.79925999999995</v>
      </c>
      <c r="M9" s="69">
        <v>153.44458999999998</v>
      </c>
      <c r="N9" s="69">
        <v>153.89671999999996</v>
      </c>
      <c r="O9" s="69">
        <v>293.93182999999993</v>
      </c>
      <c r="P9" s="69">
        <v>2264.6743099999999</v>
      </c>
      <c r="R9" s="69">
        <v>105.47720999999999</v>
      </c>
      <c r="S9" s="69">
        <v>122.44056999999999</v>
      </c>
      <c r="T9" s="69">
        <v>126.779</v>
      </c>
      <c r="U9" s="69">
        <v>109.31249</v>
      </c>
      <c r="V9" s="69">
        <v>125.17661</v>
      </c>
      <c r="W9" s="69">
        <v>308.30302</v>
      </c>
      <c r="X9" s="69">
        <v>146.66442000000001</v>
      </c>
      <c r="Y9" s="69">
        <v>146.83438000000001</v>
      </c>
      <c r="Z9" s="69">
        <v>147.65018000000001</v>
      </c>
      <c r="AA9" s="69">
        <v>148.07637</v>
      </c>
      <c r="AB9" s="69">
        <v>147.69622000000001</v>
      </c>
      <c r="AC9" s="69">
        <v>260.76122999999995</v>
      </c>
      <c r="AD9" s="69">
        <v>1895.1717000000003</v>
      </c>
      <c r="AF9" s="69">
        <v>147.42500000000001</v>
      </c>
      <c r="AG9" s="69">
        <v>149.13300000000001</v>
      </c>
      <c r="AH9" s="69">
        <v>168.113</v>
      </c>
      <c r="AI9" s="69">
        <v>169.309</v>
      </c>
      <c r="AJ9" s="69">
        <v>147.66399999999999</v>
      </c>
      <c r="AK9" s="69">
        <v>347.43200000000002</v>
      </c>
      <c r="AL9" s="69">
        <v>148.04499999999999</v>
      </c>
      <c r="AM9" s="69">
        <v>147.33199999999999</v>
      </c>
      <c r="AN9" s="69">
        <v>147.63800000000001</v>
      </c>
      <c r="AO9" s="69">
        <v>147.63800000000001</v>
      </c>
      <c r="AP9" s="69">
        <v>149.767</v>
      </c>
      <c r="AQ9" s="69">
        <v>370.66500000000002</v>
      </c>
      <c r="AR9" s="69">
        <f t="shared" si="29"/>
        <v>2240.1610000000001</v>
      </c>
      <c r="AT9" s="69">
        <v>108.994</v>
      </c>
      <c r="AU9" s="69">
        <v>86.531000000000006</v>
      </c>
      <c r="AV9" s="69">
        <v>108.423</v>
      </c>
      <c r="AW9" s="69">
        <v>137.61199999999999</v>
      </c>
      <c r="AX9" s="69">
        <v>110.38500000000001</v>
      </c>
      <c r="AY9" s="69">
        <v>203.405</v>
      </c>
      <c r="AZ9" s="69">
        <v>123.89100000000001</v>
      </c>
      <c r="BA9" s="69">
        <v>123.89100000000001</v>
      </c>
      <c r="BB9" s="69">
        <v>123.89100000000001</v>
      </c>
      <c r="BC9" s="69">
        <v>124.56399999999999</v>
      </c>
      <c r="BD9" s="69">
        <v>103.688</v>
      </c>
      <c r="BE9" s="69">
        <v>178.14500000000001</v>
      </c>
      <c r="BF9" s="69">
        <f t="shared" si="30"/>
        <v>1533.42</v>
      </c>
      <c r="BH9" s="69">
        <v>87.498999999999995</v>
      </c>
      <c r="BI9" s="69">
        <v>112.205</v>
      </c>
      <c r="BJ9" s="69">
        <v>123.339</v>
      </c>
      <c r="BK9" s="69">
        <v>104.456</v>
      </c>
      <c r="BL9" s="69">
        <v>104.919</v>
      </c>
      <c r="BM9" s="69">
        <v>240.38</v>
      </c>
      <c r="BN9" s="69">
        <v>81.900000000000006</v>
      </c>
      <c r="BO9" s="170">
        <v>108.652</v>
      </c>
      <c r="BP9" s="170">
        <v>149.767</v>
      </c>
      <c r="BQ9" s="170">
        <v>149.767</v>
      </c>
      <c r="BR9" s="170">
        <v>149.767</v>
      </c>
      <c r="BS9" s="170">
        <v>370.66500000000002</v>
      </c>
      <c r="BT9" s="170">
        <f t="shared" si="31"/>
        <v>1783.316</v>
      </c>
      <c r="BV9" s="170">
        <v>137.709</v>
      </c>
      <c r="BW9" s="170">
        <v>123.23</v>
      </c>
      <c r="BX9" s="170">
        <v>110.551</v>
      </c>
      <c r="BY9" s="170">
        <v>123.04900000000001</v>
      </c>
      <c r="BZ9" s="170">
        <v>141.489</v>
      </c>
      <c r="CA9" s="170">
        <v>320.85899999999998</v>
      </c>
      <c r="CB9" s="170">
        <v>144.92699999999999</v>
      </c>
      <c r="CC9" s="170">
        <v>144.17500000000001</v>
      </c>
      <c r="CD9" s="170">
        <v>146.221</v>
      </c>
      <c r="CE9" s="170">
        <v>105.34399999999999</v>
      </c>
      <c r="CF9" s="170">
        <v>107.23399999999999</v>
      </c>
      <c r="CG9" s="170">
        <v>127.44799999999999</v>
      </c>
      <c r="CH9" s="186">
        <f t="shared" si="32"/>
        <v>1732.2359999999999</v>
      </c>
      <c r="CJ9" s="170">
        <v>63.595999999999997</v>
      </c>
      <c r="CK9" s="170">
        <v>64.033000000000001</v>
      </c>
      <c r="CL9" s="170">
        <v>65.727999999999994</v>
      </c>
      <c r="CM9" s="170">
        <v>65.537000000000006</v>
      </c>
      <c r="CN9" s="170">
        <v>83.216999999999999</v>
      </c>
      <c r="CO9" s="170">
        <v>196.392</v>
      </c>
      <c r="CP9" s="170">
        <v>96.83</v>
      </c>
      <c r="CQ9" s="170">
        <v>105.967</v>
      </c>
      <c r="CR9" s="170">
        <v>107.28</v>
      </c>
      <c r="CS9" s="170">
        <v>105.92</v>
      </c>
      <c r="CT9" s="170">
        <v>105.04</v>
      </c>
      <c r="CU9" s="170">
        <v>218.27520000000001</v>
      </c>
      <c r="CV9" s="193">
        <f t="shared" si="33"/>
        <v>1277.8152</v>
      </c>
      <c r="CX9" s="193">
        <v>104.73</v>
      </c>
      <c r="CY9" s="193">
        <v>129.76400000000001</v>
      </c>
      <c r="CZ9" s="193">
        <v>129.76400000000001</v>
      </c>
      <c r="DA9" s="193">
        <v>129.76400000000001</v>
      </c>
      <c r="DB9" s="193">
        <v>130.38300000000001</v>
      </c>
      <c r="DC9" s="193">
        <v>314.14800000000002</v>
      </c>
      <c r="DD9" s="193">
        <v>130.82599999999999</v>
      </c>
      <c r="DE9" s="193">
        <v>132.035</v>
      </c>
      <c r="DF9" s="193">
        <v>132.035</v>
      </c>
      <c r="DG9" s="193">
        <v>132.035</v>
      </c>
      <c r="DH9" s="193">
        <v>108.078</v>
      </c>
      <c r="DI9" s="193">
        <v>248.05500000000001</v>
      </c>
      <c r="DJ9" s="115">
        <f t="shared" si="34"/>
        <v>1821.6170000000004</v>
      </c>
      <c r="DK9" s="116"/>
      <c r="DM9" s="194">
        <v>166.13</v>
      </c>
      <c r="DN9" s="194">
        <v>166.13</v>
      </c>
      <c r="DO9" s="194">
        <v>166.13</v>
      </c>
      <c r="DP9" s="194">
        <v>166.13</v>
      </c>
      <c r="DQ9" s="194">
        <v>166.13</v>
      </c>
      <c r="DR9" s="194">
        <v>415.32</v>
      </c>
      <c r="DS9" s="194">
        <v>166.13</v>
      </c>
      <c r="DT9" s="194">
        <v>166.13</v>
      </c>
      <c r="DU9" s="194">
        <v>166.13</v>
      </c>
      <c r="DV9" s="194">
        <v>166.13</v>
      </c>
      <c r="DW9" s="194">
        <v>166.13</v>
      </c>
      <c r="DX9" s="194">
        <v>332.25</v>
      </c>
      <c r="DY9" s="115">
        <f t="shared" si="35"/>
        <v>2408.8700000000003</v>
      </c>
      <c r="DZ9" s="116"/>
    </row>
    <row r="10" spans="2:130" ht="20.5" hidden="1" customHeight="1" outlineLevel="1" x14ac:dyDescent="0.35">
      <c r="B10" s="69" t="s">
        <v>264</v>
      </c>
      <c r="C10" s="63"/>
      <c r="D10" s="69">
        <v>0</v>
      </c>
      <c r="E10" s="69">
        <v>0</v>
      </c>
      <c r="F10" s="69">
        <v>0</v>
      </c>
      <c r="G10" s="69">
        <v>0</v>
      </c>
      <c r="H10" s="69">
        <v>0</v>
      </c>
      <c r="I10" s="69">
        <v>0</v>
      </c>
      <c r="J10" s="69">
        <v>0</v>
      </c>
      <c r="K10" s="69">
        <v>0</v>
      </c>
      <c r="L10" s="69">
        <v>0</v>
      </c>
      <c r="M10" s="69">
        <v>0</v>
      </c>
      <c r="N10" s="69">
        <v>0</v>
      </c>
      <c r="O10" s="69">
        <v>0</v>
      </c>
      <c r="P10" s="69">
        <v>0</v>
      </c>
      <c r="R10" s="69">
        <v>0</v>
      </c>
      <c r="S10" s="69">
        <v>0</v>
      </c>
      <c r="T10" s="69">
        <v>0</v>
      </c>
      <c r="U10" s="69">
        <v>0</v>
      </c>
      <c r="V10" s="69">
        <v>0</v>
      </c>
      <c r="W10" s="69">
        <v>0</v>
      </c>
      <c r="X10" s="69">
        <v>0</v>
      </c>
      <c r="Y10" s="69">
        <v>0</v>
      </c>
      <c r="Z10" s="69">
        <v>0</v>
      </c>
      <c r="AA10" s="69">
        <v>0</v>
      </c>
      <c r="AB10" s="69">
        <v>0</v>
      </c>
      <c r="AC10" s="69">
        <v>0</v>
      </c>
      <c r="AD10" s="69">
        <v>0</v>
      </c>
      <c r="AF10" s="69">
        <v>0</v>
      </c>
      <c r="AG10" s="69">
        <v>0</v>
      </c>
      <c r="AH10" s="69">
        <v>0</v>
      </c>
      <c r="AI10" s="69">
        <v>0</v>
      </c>
      <c r="AJ10" s="69">
        <v>0</v>
      </c>
      <c r="AK10" s="69">
        <v>0</v>
      </c>
      <c r="AL10" s="69">
        <v>0</v>
      </c>
      <c r="AM10" s="69">
        <v>0</v>
      </c>
      <c r="AN10" s="69">
        <v>0</v>
      </c>
      <c r="AO10" s="69">
        <v>0</v>
      </c>
      <c r="AP10" s="69">
        <v>0</v>
      </c>
      <c r="AQ10" s="69">
        <v>0</v>
      </c>
      <c r="AR10" s="69">
        <f t="shared" si="29"/>
        <v>0</v>
      </c>
      <c r="AT10" s="69"/>
      <c r="AU10" s="69"/>
      <c r="AV10" s="69"/>
      <c r="AW10" s="69"/>
      <c r="AX10" s="69"/>
      <c r="AY10" s="69"/>
      <c r="AZ10" s="69"/>
      <c r="BA10" s="69"/>
      <c r="BB10" s="69"/>
      <c r="BC10" s="69"/>
      <c r="BD10" s="69"/>
      <c r="BE10" s="69"/>
      <c r="BF10" s="69">
        <f t="shared" si="30"/>
        <v>0</v>
      </c>
      <c r="BH10" s="69">
        <v>0</v>
      </c>
      <c r="BI10" s="69">
        <v>0</v>
      </c>
      <c r="BJ10" s="69">
        <v>0</v>
      </c>
      <c r="BK10" s="69">
        <v>0</v>
      </c>
      <c r="BL10" s="69">
        <v>0</v>
      </c>
      <c r="BM10" s="69">
        <v>0</v>
      </c>
      <c r="BN10" s="69">
        <v>0</v>
      </c>
      <c r="BO10" s="170">
        <v>0</v>
      </c>
      <c r="BP10" s="170">
        <v>0</v>
      </c>
      <c r="BQ10" s="170">
        <v>0</v>
      </c>
      <c r="BR10" s="170">
        <v>0</v>
      </c>
      <c r="BS10" s="170">
        <v>0</v>
      </c>
      <c r="BT10" s="170">
        <f t="shared" si="31"/>
        <v>0</v>
      </c>
      <c r="BV10" s="170">
        <v>0</v>
      </c>
      <c r="BW10" s="170">
        <v>0</v>
      </c>
      <c r="BX10" s="170">
        <v>0</v>
      </c>
      <c r="BY10" s="170">
        <v>0</v>
      </c>
      <c r="BZ10" s="170">
        <v>0</v>
      </c>
      <c r="CA10" s="170">
        <v>0</v>
      </c>
      <c r="CB10" s="170">
        <v>0</v>
      </c>
      <c r="CC10" s="170">
        <v>0</v>
      </c>
      <c r="CD10" s="170">
        <v>0</v>
      </c>
      <c r="CE10" s="170">
        <v>0</v>
      </c>
      <c r="CF10" s="170">
        <v>0</v>
      </c>
      <c r="CG10" s="170">
        <v>0</v>
      </c>
      <c r="CH10" s="186">
        <f t="shared" si="32"/>
        <v>0</v>
      </c>
      <c r="CJ10" s="170">
        <v>0</v>
      </c>
      <c r="CK10" s="170">
        <v>0</v>
      </c>
      <c r="CL10" s="170">
        <v>0</v>
      </c>
      <c r="CM10" s="170">
        <v>0</v>
      </c>
      <c r="CN10" s="170">
        <v>0</v>
      </c>
      <c r="CO10" s="170">
        <v>0</v>
      </c>
      <c r="CP10" s="170">
        <v>0</v>
      </c>
      <c r="CQ10" s="170">
        <v>0</v>
      </c>
      <c r="CR10" s="170">
        <v>0</v>
      </c>
      <c r="CS10" s="170"/>
      <c r="CT10" s="170"/>
      <c r="CU10" s="170"/>
      <c r="CV10" s="193">
        <f t="shared" si="33"/>
        <v>0</v>
      </c>
      <c r="CX10" s="170">
        <v>0</v>
      </c>
      <c r="CY10" s="170">
        <v>0</v>
      </c>
      <c r="CZ10" s="170">
        <v>0</v>
      </c>
      <c r="DA10" s="170">
        <v>0</v>
      </c>
      <c r="DB10" s="170">
        <v>0</v>
      </c>
      <c r="DC10" s="170">
        <v>0</v>
      </c>
      <c r="DD10" s="170">
        <v>0</v>
      </c>
      <c r="DE10" s="170">
        <v>0</v>
      </c>
      <c r="DF10" s="170">
        <v>0</v>
      </c>
      <c r="DG10" s="170">
        <v>0</v>
      </c>
      <c r="DH10" s="170">
        <v>0</v>
      </c>
      <c r="DI10" s="170">
        <v>0</v>
      </c>
      <c r="DJ10" s="115">
        <f t="shared" si="34"/>
        <v>0</v>
      </c>
      <c r="DK10" s="116"/>
      <c r="DM10" s="118">
        <v>0</v>
      </c>
      <c r="DN10" s="118">
        <v>0</v>
      </c>
      <c r="DO10" s="118">
        <v>0</v>
      </c>
      <c r="DP10" s="118">
        <v>0</v>
      </c>
      <c r="DQ10" s="118">
        <v>0</v>
      </c>
      <c r="DR10" s="118">
        <v>0</v>
      </c>
      <c r="DS10" s="118">
        <v>0</v>
      </c>
      <c r="DT10" s="118">
        <v>0</v>
      </c>
      <c r="DU10" s="118">
        <v>0</v>
      </c>
      <c r="DV10" s="118">
        <v>0</v>
      </c>
      <c r="DW10" s="118">
        <v>0</v>
      </c>
      <c r="DX10" s="118">
        <v>0</v>
      </c>
      <c r="DY10" s="115">
        <f t="shared" si="35"/>
        <v>0</v>
      </c>
      <c r="DZ10" s="116"/>
    </row>
    <row r="11" spans="2:130" ht="20.5" hidden="1" customHeight="1" outlineLevel="1" x14ac:dyDescent="0.35">
      <c r="B11" s="69" t="s">
        <v>288</v>
      </c>
      <c r="C11" s="63"/>
      <c r="D11" s="69">
        <v>0</v>
      </c>
      <c r="E11" s="69">
        <v>0</v>
      </c>
      <c r="F11" s="69">
        <v>0</v>
      </c>
      <c r="G11" s="69">
        <v>0</v>
      </c>
      <c r="H11" s="69">
        <v>0</v>
      </c>
      <c r="I11" s="69">
        <v>0</v>
      </c>
      <c r="J11" s="69">
        <v>0</v>
      </c>
      <c r="K11" s="69">
        <v>0</v>
      </c>
      <c r="L11" s="69">
        <v>0</v>
      </c>
      <c r="M11" s="69">
        <v>0</v>
      </c>
      <c r="N11" s="69">
        <v>0</v>
      </c>
      <c r="O11" s="69">
        <v>0</v>
      </c>
      <c r="P11" s="69">
        <v>0</v>
      </c>
      <c r="R11" s="69">
        <v>0</v>
      </c>
      <c r="S11" s="69">
        <v>0</v>
      </c>
      <c r="T11" s="69">
        <v>0</v>
      </c>
      <c r="U11" s="69">
        <v>0</v>
      </c>
      <c r="V11" s="69">
        <v>0</v>
      </c>
      <c r="W11" s="69">
        <v>0</v>
      </c>
      <c r="X11" s="69">
        <v>0</v>
      </c>
      <c r="Y11" s="69">
        <v>0</v>
      </c>
      <c r="Z11" s="69">
        <v>0</v>
      </c>
      <c r="AA11" s="69">
        <v>0</v>
      </c>
      <c r="AB11" s="69">
        <v>0</v>
      </c>
      <c r="AC11" s="69">
        <v>0</v>
      </c>
      <c r="AD11" s="69">
        <v>0</v>
      </c>
      <c r="AF11" s="69">
        <v>0</v>
      </c>
      <c r="AG11" s="69">
        <v>0</v>
      </c>
      <c r="AH11" s="69">
        <v>0</v>
      </c>
      <c r="AI11" s="69">
        <v>0</v>
      </c>
      <c r="AJ11" s="69">
        <v>0</v>
      </c>
      <c r="AK11" s="69">
        <v>0</v>
      </c>
      <c r="AL11" s="69">
        <v>0</v>
      </c>
      <c r="AM11" s="69">
        <v>0</v>
      </c>
      <c r="AN11" s="69">
        <v>0</v>
      </c>
      <c r="AO11" s="69">
        <v>0</v>
      </c>
      <c r="AP11" s="69">
        <v>0</v>
      </c>
      <c r="AQ11" s="69">
        <v>0</v>
      </c>
      <c r="AR11" s="69">
        <f t="shared" si="29"/>
        <v>0</v>
      </c>
      <c r="AT11" s="69"/>
      <c r="AU11" s="69"/>
      <c r="AV11" s="69"/>
      <c r="AW11" s="69"/>
      <c r="AX11" s="69"/>
      <c r="AY11" s="69"/>
      <c r="AZ11" s="69"/>
      <c r="BA11" s="69"/>
      <c r="BB11" s="69"/>
      <c r="BC11" s="69"/>
      <c r="BD11" s="69"/>
      <c r="BE11" s="69"/>
      <c r="BF11" s="69">
        <f t="shared" si="30"/>
        <v>0</v>
      </c>
      <c r="BH11" s="69">
        <v>0</v>
      </c>
      <c r="BI11" s="69">
        <v>0</v>
      </c>
      <c r="BJ11" s="69">
        <v>0</v>
      </c>
      <c r="BK11" s="69">
        <v>0</v>
      </c>
      <c r="BL11" s="69">
        <v>0</v>
      </c>
      <c r="BM11" s="69">
        <v>0</v>
      </c>
      <c r="BN11" s="69">
        <v>0</v>
      </c>
      <c r="BO11" s="170">
        <v>0</v>
      </c>
      <c r="BP11" s="170">
        <v>0</v>
      </c>
      <c r="BQ11" s="170">
        <v>0</v>
      </c>
      <c r="BR11" s="170">
        <v>0</v>
      </c>
      <c r="BS11" s="170">
        <v>0</v>
      </c>
      <c r="BT11" s="170">
        <f t="shared" si="31"/>
        <v>0</v>
      </c>
      <c r="BV11" s="170">
        <v>0</v>
      </c>
      <c r="BW11" s="170">
        <v>0</v>
      </c>
      <c r="BX11" s="170">
        <v>0</v>
      </c>
      <c r="BY11" s="170">
        <v>0</v>
      </c>
      <c r="BZ11" s="170">
        <v>0</v>
      </c>
      <c r="CA11" s="170">
        <v>0</v>
      </c>
      <c r="CB11" s="170">
        <v>0</v>
      </c>
      <c r="CC11" s="170">
        <v>0</v>
      </c>
      <c r="CD11" s="170">
        <v>0</v>
      </c>
      <c r="CE11" s="170">
        <v>0</v>
      </c>
      <c r="CF11" s="170">
        <v>0</v>
      </c>
      <c r="CG11" s="170">
        <v>0</v>
      </c>
      <c r="CH11" s="186">
        <f t="shared" si="32"/>
        <v>0</v>
      </c>
      <c r="CJ11" s="170">
        <v>0</v>
      </c>
      <c r="CK11" s="170">
        <v>0</v>
      </c>
      <c r="CL11" s="170">
        <v>0</v>
      </c>
      <c r="CM11" s="170">
        <v>0</v>
      </c>
      <c r="CN11" s="170">
        <v>0</v>
      </c>
      <c r="CO11" s="170">
        <v>0</v>
      </c>
      <c r="CP11" s="170">
        <v>0</v>
      </c>
      <c r="CQ11" s="170">
        <v>0</v>
      </c>
      <c r="CR11" s="170">
        <v>0</v>
      </c>
      <c r="CS11" s="170"/>
      <c r="CT11" s="170"/>
      <c r="CU11" s="170"/>
      <c r="CV11" s="193">
        <f t="shared" si="33"/>
        <v>0</v>
      </c>
      <c r="CX11" s="170">
        <v>0</v>
      </c>
      <c r="CY11" s="170">
        <v>0</v>
      </c>
      <c r="CZ11" s="170">
        <v>0</v>
      </c>
      <c r="DA11" s="170">
        <v>0</v>
      </c>
      <c r="DB11" s="170">
        <v>0</v>
      </c>
      <c r="DC11" s="170">
        <v>0</v>
      </c>
      <c r="DD11" s="170">
        <v>0</v>
      </c>
      <c r="DE11" s="170">
        <v>0</v>
      </c>
      <c r="DF11" s="170">
        <v>0</v>
      </c>
      <c r="DG11" s="170">
        <v>0</v>
      </c>
      <c r="DH11" s="170">
        <v>0</v>
      </c>
      <c r="DI11" s="170">
        <v>0</v>
      </c>
      <c r="DJ11" s="115">
        <f t="shared" si="34"/>
        <v>0</v>
      </c>
      <c r="DK11" s="116"/>
      <c r="DM11" s="118">
        <v>0</v>
      </c>
      <c r="DN11" s="118">
        <v>0</v>
      </c>
      <c r="DO11" s="118">
        <v>0</v>
      </c>
      <c r="DP11" s="118">
        <v>0</v>
      </c>
      <c r="DQ11" s="118">
        <v>0</v>
      </c>
      <c r="DR11" s="118">
        <v>0</v>
      </c>
      <c r="DS11" s="118">
        <v>0</v>
      </c>
      <c r="DT11" s="118">
        <v>0</v>
      </c>
      <c r="DU11" s="118">
        <v>0</v>
      </c>
      <c r="DV11" s="118">
        <v>0</v>
      </c>
      <c r="DW11" s="118">
        <v>0</v>
      </c>
      <c r="DX11" s="118">
        <v>0</v>
      </c>
      <c r="DY11" s="115">
        <f t="shared" si="35"/>
        <v>0</v>
      </c>
      <c r="DZ11" s="116"/>
    </row>
    <row r="12" spans="2:130" ht="20.5" hidden="1" customHeight="1" outlineLevel="1" x14ac:dyDescent="0.35">
      <c r="B12" s="69" t="s">
        <v>265</v>
      </c>
      <c r="C12" s="63"/>
      <c r="D12" s="69">
        <v>105.20783000000003</v>
      </c>
      <c r="E12" s="69">
        <v>123.76680999999995</v>
      </c>
      <c r="F12" s="69">
        <v>116.32186999999998</v>
      </c>
      <c r="G12" s="69">
        <v>118.84305000000006</v>
      </c>
      <c r="H12" s="69">
        <v>120.68594999999999</v>
      </c>
      <c r="I12" s="69">
        <v>117.8013</v>
      </c>
      <c r="J12" s="69">
        <v>106.88157000000002</v>
      </c>
      <c r="K12" s="69">
        <v>111.56588000000002</v>
      </c>
      <c r="L12" s="69">
        <v>113.14646000000003</v>
      </c>
      <c r="M12" s="69">
        <v>95.952409999999929</v>
      </c>
      <c r="N12" s="69">
        <v>116.53260999999996</v>
      </c>
      <c r="O12" s="69">
        <v>108.20788000000003</v>
      </c>
      <c r="P12" s="69">
        <v>1354.9136199999998</v>
      </c>
      <c r="R12" s="69">
        <v>108.49180000000001</v>
      </c>
      <c r="S12" s="69">
        <v>113.70384000000001</v>
      </c>
      <c r="T12" s="69">
        <v>112.43132999999996</v>
      </c>
      <c r="U12" s="69">
        <v>122.07842999999995</v>
      </c>
      <c r="V12" s="69">
        <v>131.70442999999997</v>
      </c>
      <c r="W12" s="69">
        <v>142.38969000000003</v>
      </c>
      <c r="X12" s="69">
        <v>146.58958000000004</v>
      </c>
      <c r="Y12" s="69">
        <v>151.04677999999996</v>
      </c>
      <c r="Z12" s="69">
        <v>151.46136999999996</v>
      </c>
      <c r="AA12" s="69">
        <v>152.94251999999994</v>
      </c>
      <c r="AB12" s="69">
        <v>146.60018999999997</v>
      </c>
      <c r="AC12" s="69">
        <v>196.91010999999986</v>
      </c>
      <c r="AD12" s="69">
        <v>1676.3500699999997</v>
      </c>
      <c r="AF12" s="69">
        <v>150.69900000000001</v>
      </c>
      <c r="AG12" s="69">
        <v>157.66399999999999</v>
      </c>
      <c r="AH12" s="69">
        <v>185.482</v>
      </c>
      <c r="AI12" s="69">
        <v>198.21</v>
      </c>
      <c r="AJ12" s="69">
        <v>202.066</v>
      </c>
      <c r="AK12" s="69">
        <v>191.124</v>
      </c>
      <c r="AL12" s="69">
        <v>185.869</v>
      </c>
      <c r="AM12" s="69">
        <v>182.065</v>
      </c>
      <c r="AN12" s="69">
        <v>178.41900000000001</v>
      </c>
      <c r="AO12" s="69">
        <v>189.499</v>
      </c>
      <c r="AP12" s="69">
        <v>185.71799999999999</v>
      </c>
      <c r="AQ12" s="69">
        <v>208.50700000000001</v>
      </c>
      <c r="AR12" s="69">
        <f t="shared" si="29"/>
        <v>2215.3220000000001</v>
      </c>
      <c r="AT12" s="69">
        <v>185.00200000000001</v>
      </c>
      <c r="AU12" s="69">
        <v>189.416</v>
      </c>
      <c r="AV12" s="69">
        <v>191.35</v>
      </c>
      <c r="AW12" s="69">
        <v>187.684</v>
      </c>
      <c r="AX12" s="69">
        <v>180.119</v>
      </c>
      <c r="AY12" s="69">
        <v>165.84100000000001</v>
      </c>
      <c r="AZ12" s="69">
        <v>153.292</v>
      </c>
      <c r="BA12" s="69">
        <v>133.548</v>
      </c>
      <c r="BB12" s="69">
        <v>123.532</v>
      </c>
      <c r="BC12" s="69">
        <v>116.935</v>
      </c>
      <c r="BD12" s="69">
        <v>111.116</v>
      </c>
      <c r="BE12" s="69">
        <v>95.019000000000005</v>
      </c>
      <c r="BF12" s="69">
        <f>SUM(AT12:BE12)</f>
        <v>1832.8539999999998</v>
      </c>
      <c r="BH12" s="69">
        <v>95.879000000000005</v>
      </c>
      <c r="BI12" s="69">
        <v>83.581000000000003</v>
      </c>
      <c r="BJ12" s="69">
        <v>79.953000000000003</v>
      </c>
      <c r="BK12" s="69">
        <v>60.415999999999997</v>
      </c>
      <c r="BL12" s="69">
        <v>49.715000000000003</v>
      </c>
      <c r="BM12" s="69">
        <v>49.941000000000003</v>
      </c>
      <c r="BN12" s="69">
        <v>32.600999999999999</v>
      </c>
      <c r="BO12" s="170">
        <v>32.700000000000003</v>
      </c>
      <c r="BP12" s="170">
        <v>70.408000000000001</v>
      </c>
      <c r="BQ12" s="170">
        <v>70.408000000000001</v>
      </c>
      <c r="BR12" s="170">
        <v>70.408000000000001</v>
      </c>
      <c r="BS12" s="170">
        <v>70.408000000000001</v>
      </c>
      <c r="BT12" s="170">
        <f t="shared" si="31"/>
        <v>766.41800000000001</v>
      </c>
      <c r="BV12" s="170">
        <v>11.771000000000001</v>
      </c>
      <c r="BW12" s="170">
        <v>12.301</v>
      </c>
      <c r="BX12" s="170">
        <v>2.371</v>
      </c>
      <c r="BY12" s="170" t="s">
        <v>289</v>
      </c>
      <c r="BZ12" s="170" t="s">
        <v>289</v>
      </c>
      <c r="CA12" s="170" t="s">
        <v>289</v>
      </c>
      <c r="CB12" s="170" t="s">
        <v>289</v>
      </c>
      <c r="CC12" s="170" t="s">
        <v>289</v>
      </c>
      <c r="CD12" s="170" t="s">
        <v>289</v>
      </c>
      <c r="CE12" s="170" t="s">
        <v>289</v>
      </c>
      <c r="CF12" s="170" t="s">
        <v>289</v>
      </c>
      <c r="CG12" s="170">
        <v>0</v>
      </c>
      <c r="CH12" s="186">
        <f t="shared" si="32"/>
        <v>26.443000000000001</v>
      </c>
      <c r="CJ12" s="170">
        <v>0</v>
      </c>
      <c r="CK12" s="170">
        <v>0</v>
      </c>
      <c r="CL12" s="170">
        <v>0</v>
      </c>
      <c r="CM12" s="170">
        <v>0</v>
      </c>
      <c r="CN12" s="170">
        <v>0</v>
      </c>
      <c r="CO12" s="170">
        <v>0</v>
      </c>
      <c r="CP12" s="170">
        <v>0</v>
      </c>
      <c r="CQ12" s="170">
        <v>0</v>
      </c>
      <c r="CR12" s="170">
        <v>0</v>
      </c>
      <c r="CS12" s="170"/>
      <c r="CT12" s="170"/>
      <c r="CU12" s="170"/>
      <c r="CV12" s="193">
        <f t="shared" si="33"/>
        <v>0</v>
      </c>
      <c r="CX12" s="170">
        <v>0</v>
      </c>
      <c r="CY12" s="170">
        <v>0</v>
      </c>
      <c r="CZ12" s="170">
        <v>0</v>
      </c>
      <c r="DA12" s="170">
        <v>0</v>
      </c>
      <c r="DB12" s="170">
        <v>0</v>
      </c>
      <c r="DC12" s="170">
        <v>0</v>
      </c>
      <c r="DD12" s="170">
        <v>0</v>
      </c>
      <c r="DE12" s="170">
        <v>0</v>
      </c>
      <c r="DF12" s="170">
        <v>0</v>
      </c>
      <c r="DG12" s="170">
        <v>0</v>
      </c>
      <c r="DH12" s="170">
        <v>0</v>
      </c>
      <c r="DI12" s="170">
        <v>0</v>
      </c>
      <c r="DJ12" s="115">
        <f t="shared" si="34"/>
        <v>0</v>
      </c>
      <c r="DK12" s="116"/>
      <c r="DM12" s="194">
        <v>152.53342000000001</v>
      </c>
      <c r="DN12" s="194">
        <v>152.53342000000001</v>
      </c>
      <c r="DO12" s="194">
        <v>152.53342000000001</v>
      </c>
      <c r="DP12" s="194">
        <v>152.53342000000001</v>
      </c>
      <c r="DQ12" s="194">
        <v>152.53342000000001</v>
      </c>
      <c r="DR12" s="194">
        <v>152.53342000000001</v>
      </c>
      <c r="DS12" s="194">
        <v>152.53342000000001</v>
      </c>
      <c r="DT12" s="194">
        <v>152.53342000000001</v>
      </c>
      <c r="DU12" s="194">
        <v>152.53342000000001</v>
      </c>
      <c r="DV12" s="194">
        <v>152.53342000000001</v>
      </c>
      <c r="DW12" s="194">
        <v>152.53342000000001</v>
      </c>
      <c r="DX12" s="194">
        <v>152.53342000000001</v>
      </c>
      <c r="DY12" s="115">
        <f t="shared" si="35"/>
        <v>1830.40104</v>
      </c>
      <c r="DZ12" s="116"/>
    </row>
    <row r="13" spans="2:130" ht="20.5" hidden="1" customHeight="1" outlineLevel="1" x14ac:dyDescent="0.35">
      <c r="B13" s="69" t="s">
        <v>266</v>
      </c>
      <c r="C13" s="63"/>
      <c r="D13" s="69">
        <v>0</v>
      </c>
      <c r="E13" s="69">
        <v>0</v>
      </c>
      <c r="F13" s="69">
        <v>0</v>
      </c>
      <c r="G13" s="69">
        <v>-40308</v>
      </c>
      <c r="H13" s="69">
        <v>0</v>
      </c>
      <c r="I13" s="69">
        <v>0</v>
      </c>
      <c r="J13" s="69">
        <v>0</v>
      </c>
      <c r="K13" s="69">
        <v>0</v>
      </c>
      <c r="L13" s="69">
        <v>0</v>
      </c>
      <c r="M13" s="69">
        <v>0</v>
      </c>
      <c r="N13" s="69">
        <v>0</v>
      </c>
      <c r="O13" s="69">
        <v>0</v>
      </c>
      <c r="P13" s="69">
        <v>0</v>
      </c>
      <c r="R13" s="69">
        <v>0</v>
      </c>
      <c r="S13" s="69">
        <v>0</v>
      </c>
      <c r="T13" s="69">
        <v>0</v>
      </c>
      <c r="U13" s="69">
        <v>0</v>
      </c>
      <c r="V13" s="69">
        <v>0</v>
      </c>
      <c r="W13" s="69">
        <v>0</v>
      </c>
      <c r="X13" s="69">
        <v>0</v>
      </c>
      <c r="Y13" s="69">
        <v>0</v>
      </c>
      <c r="Z13" s="69">
        <v>0</v>
      </c>
      <c r="AA13" s="69">
        <v>0</v>
      </c>
      <c r="AB13" s="69">
        <v>0</v>
      </c>
      <c r="AC13" s="69">
        <v>0</v>
      </c>
      <c r="AD13" s="69">
        <v>0</v>
      </c>
      <c r="AF13" s="69">
        <v>0</v>
      </c>
      <c r="AG13" s="69">
        <v>0</v>
      </c>
      <c r="AH13" s="69">
        <v>0</v>
      </c>
      <c r="AI13" s="69">
        <v>0</v>
      </c>
      <c r="AJ13" s="69">
        <v>0</v>
      </c>
      <c r="AK13" s="69">
        <v>0</v>
      </c>
      <c r="AL13" s="69">
        <v>0</v>
      </c>
      <c r="AM13" s="69">
        <v>0</v>
      </c>
      <c r="AN13" s="69">
        <v>0</v>
      </c>
      <c r="AO13" s="69">
        <v>0</v>
      </c>
      <c r="AP13" s="69">
        <v>0</v>
      </c>
      <c r="AQ13" s="69">
        <v>0</v>
      </c>
      <c r="AR13" s="69">
        <f t="shared" si="29"/>
        <v>0</v>
      </c>
      <c r="AT13" s="69"/>
      <c r="AU13" s="69"/>
      <c r="AV13" s="69"/>
      <c r="AW13" s="69"/>
      <c r="AX13" s="69"/>
      <c r="AY13" s="69"/>
      <c r="AZ13" s="69"/>
      <c r="BA13" s="69"/>
      <c r="BB13" s="69"/>
      <c r="BC13" s="69"/>
      <c r="BD13" s="69"/>
      <c r="BE13" s="69"/>
      <c r="BF13" s="69">
        <f t="shared" si="30"/>
        <v>0</v>
      </c>
      <c r="BH13" s="69">
        <v>0</v>
      </c>
      <c r="BI13" s="69">
        <v>0</v>
      </c>
      <c r="BJ13" s="69">
        <v>0</v>
      </c>
      <c r="BK13" s="69">
        <v>0</v>
      </c>
      <c r="BL13" s="69">
        <v>0</v>
      </c>
      <c r="BM13" s="69">
        <v>0</v>
      </c>
      <c r="BN13" s="69">
        <v>0</v>
      </c>
      <c r="BO13" s="170">
        <v>0</v>
      </c>
      <c r="BP13" s="170"/>
      <c r="BQ13" s="170"/>
      <c r="BR13" s="170"/>
      <c r="BS13" s="170"/>
      <c r="BT13" s="170">
        <f t="shared" si="31"/>
        <v>0</v>
      </c>
      <c r="BV13" s="170">
        <v>0</v>
      </c>
      <c r="BW13" s="170">
        <v>0</v>
      </c>
      <c r="BX13" s="170">
        <v>0</v>
      </c>
      <c r="BY13" s="170">
        <v>0</v>
      </c>
      <c r="BZ13" s="170">
        <v>0</v>
      </c>
      <c r="CA13" s="170">
        <v>0</v>
      </c>
      <c r="CB13" s="170">
        <v>0</v>
      </c>
      <c r="CC13" s="170">
        <v>0</v>
      </c>
      <c r="CD13" s="170">
        <v>0</v>
      </c>
      <c r="CE13" s="170">
        <v>0</v>
      </c>
      <c r="CF13" s="170">
        <v>0</v>
      </c>
      <c r="CG13" s="170">
        <v>0</v>
      </c>
      <c r="CH13" s="186">
        <f t="shared" si="32"/>
        <v>0</v>
      </c>
      <c r="CJ13" s="170">
        <v>0</v>
      </c>
      <c r="CK13" s="170">
        <v>0</v>
      </c>
      <c r="CL13" s="170">
        <v>0</v>
      </c>
      <c r="CM13" s="170">
        <v>0</v>
      </c>
      <c r="CN13" s="170">
        <v>0</v>
      </c>
      <c r="CO13" s="170">
        <v>0</v>
      </c>
      <c r="CP13" s="170">
        <v>0</v>
      </c>
      <c r="CQ13" s="170">
        <v>0</v>
      </c>
      <c r="CR13" s="170">
        <v>0</v>
      </c>
      <c r="CS13" s="170"/>
      <c r="CT13" s="170"/>
      <c r="CU13" s="170"/>
      <c r="CV13" s="193">
        <f t="shared" si="33"/>
        <v>0</v>
      </c>
      <c r="CX13" s="170">
        <v>0</v>
      </c>
      <c r="CY13" s="170">
        <v>0</v>
      </c>
      <c r="CZ13" s="170">
        <v>0</v>
      </c>
      <c r="DA13" s="170">
        <v>0</v>
      </c>
      <c r="DB13" s="170">
        <v>0</v>
      </c>
      <c r="DC13" s="170">
        <v>0</v>
      </c>
      <c r="DD13" s="170">
        <v>0</v>
      </c>
      <c r="DE13" s="170">
        <v>0</v>
      </c>
      <c r="DF13" s="170">
        <v>0</v>
      </c>
      <c r="DG13" s="170">
        <v>0</v>
      </c>
      <c r="DH13" s="170">
        <v>0</v>
      </c>
      <c r="DI13" s="170">
        <v>0</v>
      </c>
      <c r="DJ13" s="115">
        <f t="shared" si="34"/>
        <v>0</v>
      </c>
      <c r="DK13" s="116"/>
      <c r="DM13" s="118">
        <v>0</v>
      </c>
      <c r="DN13" s="118">
        <v>0</v>
      </c>
      <c r="DO13" s="118">
        <v>0</v>
      </c>
      <c r="DP13" s="118">
        <v>0</v>
      </c>
      <c r="DQ13" s="118">
        <v>0</v>
      </c>
      <c r="DR13" s="118">
        <v>0</v>
      </c>
      <c r="DS13" s="118">
        <v>0</v>
      </c>
      <c r="DT13" s="118">
        <v>0</v>
      </c>
      <c r="DU13" s="118">
        <v>0</v>
      </c>
      <c r="DV13" s="118">
        <v>0</v>
      </c>
      <c r="DW13" s="118">
        <v>0</v>
      </c>
      <c r="DX13" s="118">
        <v>0</v>
      </c>
      <c r="DY13" s="115">
        <f t="shared" si="35"/>
        <v>0</v>
      </c>
      <c r="DZ13" s="116"/>
    </row>
    <row r="14" spans="2:130" ht="20.5" hidden="1" customHeight="1" outlineLevel="1" x14ac:dyDescent="0.35">
      <c r="B14" s="69" t="s">
        <v>267</v>
      </c>
      <c r="C14" s="63"/>
      <c r="D14" s="69">
        <v>128.53389999999999</v>
      </c>
      <c r="E14" s="69">
        <v>132.16452000000001</v>
      </c>
      <c r="F14" s="69">
        <v>114.08331</v>
      </c>
      <c r="G14" s="69">
        <v>103.67748000000002</v>
      </c>
      <c r="H14" s="69">
        <v>104.75833999999999</v>
      </c>
      <c r="I14" s="69">
        <v>106.96505999999999</v>
      </c>
      <c r="J14" s="69">
        <v>111.72004000000001</v>
      </c>
      <c r="K14" s="69">
        <v>107.04858000000002</v>
      </c>
      <c r="L14" s="69">
        <v>128.46827000000002</v>
      </c>
      <c r="M14" s="69">
        <v>116.77210000000001</v>
      </c>
      <c r="N14" s="69">
        <v>110.86549000000002</v>
      </c>
      <c r="O14" s="69">
        <v>101.24954000000001</v>
      </c>
      <c r="P14" s="69">
        <v>1366.3066299999998</v>
      </c>
      <c r="R14" s="69">
        <v>55.40701</v>
      </c>
      <c r="S14" s="69">
        <v>48.499089999999995</v>
      </c>
      <c r="T14" s="69">
        <v>9.4918799999999983</v>
      </c>
      <c r="U14" s="69">
        <v>34.368789999999997</v>
      </c>
      <c r="V14" s="69">
        <v>32.732399999999991</v>
      </c>
      <c r="W14" s="69">
        <v>36.690520000000006</v>
      </c>
      <c r="X14" s="69">
        <v>35.56232</v>
      </c>
      <c r="Y14" s="69">
        <v>33.554979999999993</v>
      </c>
      <c r="Z14" s="69">
        <v>32.938439999999993</v>
      </c>
      <c r="AA14" s="69">
        <v>32.841059999999999</v>
      </c>
      <c r="AB14" s="69">
        <v>36.356739999999995</v>
      </c>
      <c r="AC14" s="69">
        <v>56.893089999999994</v>
      </c>
      <c r="AD14" s="69">
        <v>445.33632</v>
      </c>
      <c r="AF14" s="69">
        <v>33.923999999999999</v>
      </c>
      <c r="AG14" s="69">
        <v>37.210999999999999</v>
      </c>
      <c r="AH14" s="69">
        <v>32.448999999999998</v>
      </c>
      <c r="AI14" s="69">
        <v>32.289000000000001</v>
      </c>
      <c r="AJ14" s="69">
        <v>9.766</v>
      </c>
      <c r="AK14" s="69">
        <v>9.766</v>
      </c>
      <c r="AL14" s="69">
        <v>9.766</v>
      </c>
      <c r="AM14" s="69">
        <v>9.766</v>
      </c>
      <c r="AN14" s="69">
        <v>9.5229999999999997</v>
      </c>
      <c r="AO14" s="69">
        <v>10.436999999999999</v>
      </c>
      <c r="AP14" s="69">
        <v>9.8829999999999991</v>
      </c>
      <c r="AQ14" s="69">
        <v>14.417</v>
      </c>
      <c r="AR14" s="69">
        <f t="shared" si="29"/>
        <v>219.19699999999997</v>
      </c>
      <c r="AT14" s="69">
        <v>14.5</v>
      </c>
      <c r="AU14" s="69">
        <v>10.941000000000001</v>
      </c>
      <c r="AV14" s="69">
        <v>10.351000000000001</v>
      </c>
      <c r="AW14" s="69">
        <v>11.241</v>
      </c>
      <c r="AX14" s="69">
        <v>10.615</v>
      </c>
      <c r="AY14" s="69">
        <v>9.5909999999999993</v>
      </c>
      <c r="AZ14" s="69">
        <v>10.313000000000001</v>
      </c>
      <c r="BA14" s="69">
        <v>14.294</v>
      </c>
      <c r="BB14" s="69">
        <v>12.592000000000001</v>
      </c>
      <c r="BC14" s="69">
        <v>9.7650000000000006</v>
      </c>
      <c r="BD14" s="69">
        <v>10.946999999999999</v>
      </c>
      <c r="BE14" s="69">
        <v>14.587999999999999</v>
      </c>
      <c r="BF14" s="69">
        <f t="shared" si="30"/>
        <v>139.738</v>
      </c>
      <c r="BH14" s="69">
        <v>10.25</v>
      </c>
      <c r="BI14" s="69">
        <v>11.084</v>
      </c>
      <c r="BJ14" s="69">
        <v>10.471</v>
      </c>
      <c r="BK14" s="69">
        <v>9.577</v>
      </c>
      <c r="BL14" s="69">
        <v>9.6880000000000006</v>
      </c>
      <c r="BM14" s="69">
        <v>14.746</v>
      </c>
      <c r="BN14" s="69">
        <v>10.323</v>
      </c>
      <c r="BO14" s="170">
        <v>10.179</v>
      </c>
      <c r="BP14" s="170">
        <v>14.746</v>
      </c>
      <c r="BQ14" s="170">
        <v>14.746</v>
      </c>
      <c r="BR14" s="170">
        <v>14.746</v>
      </c>
      <c r="BS14" s="170">
        <v>14.746</v>
      </c>
      <c r="BT14" s="170">
        <f t="shared" si="31"/>
        <v>145.30200000000002</v>
      </c>
      <c r="BV14" s="170">
        <v>16.260999999999999</v>
      </c>
      <c r="BW14" s="170">
        <v>11.378</v>
      </c>
      <c r="BX14" s="170">
        <v>10.002000000000001</v>
      </c>
      <c r="BY14" s="170">
        <v>9.9949999999999992</v>
      </c>
      <c r="BZ14" s="170">
        <v>11.023</v>
      </c>
      <c r="CA14" s="170">
        <v>9.9949999999999992</v>
      </c>
      <c r="CB14" s="170">
        <v>10.42</v>
      </c>
      <c r="CC14" s="170">
        <v>9.9949999999999992</v>
      </c>
      <c r="CD14" s="170">
        <v>9.9949999999999992</v>
      </c>
      <c r="CE14" s="170">
        <v>15.29</v>
      </c>
      <c r="CF14" s="170">
        <v>13.553000000000001</v>
      </c>
      <c r="CG14" s="170">
        <v>19.866</v>
      </c>
      <c r="CH14" s="186">
        <f t="shared" si="32"/>
        <v>147.77300000000002</v>
      </c>
      <c r="CJ14" s="170">
        <v>10.734999999999999</v>
      </c>
      <c r="CK14" s="170">
        <v>10.497</v>
      </c>
      <c r="CL14" s="170">
        <v>10.477</v>
      </c>
      <c r="CM14" s="170">
        <v>10.744999999999999</v>
      </c>
      <c r="CN14" s="170">
        <v>10.47</v>
      </c>
      <c r="CO14" s="170">
        <v>21.105</v>
      </c>
      <c r="CP14" s="170">
        <v>17.327000000000002</v>
      </c>
      <c r="CQ14" s="170">
        <v>17.327000000000002</v>
      </c>
      <c r="CR14" s="170">
        <v>14.893000000000001</v>
      </c>
      <c r="CS14" s="170">
        <v>11.468</v>
      </c>
      <c r="CT14" s="170">
        <v>12.087999999999999</v>
      </c>
      <c r="CU14" s="170">
        <v>16.733000000000001</v>
      </c>
      <c r="CV14" s="193">
        <f t="shared" si="33"/>
        <v>163.86499999999998</v>
      </c>
      <c r="CX14" s="170">
        <v>12.151</v>
      </c>
      <c r="CY14" s="170">
        <v>12.007</v>
      </c>
      <c r="CZ14" s="170">
        <v>12.007</v>
      </c>
      <c r="DA14" s="170">
        <v>14.34</v>
      </c>
      <c r="DB14" s="170">
        <v>13.114000000000001</v>
      </c>
      <c r="DC14" s="170">
        <v>17.791</v>
      </c>
      <c r="DD14" s="170">
        <v>19.082999999999998</v>
      </c>
      <c r="DE14" s="170">
        <v>13.297000000000001</v>
      </c>
      <c r="DF14" s="170">
        <v>12.893000000000001</v>
      </c>
      <c r="DG14" s="170">
        <v>13.965</v>
      </c>
      <c r="DH14" s="170">
        <v>13.429</v>
      </c>
      <c r="DI14" s="170">
        <v>18.364999999999998</v>
      </c>
      <c r="DJ14" s="115">
        <f t="shared" si="34"/>
        <v>172.44200000000001</v>
      </c>
      <c r="DK14" s="116"/>
      <c r="DM14" s="118">
        <v>20.043980000000001</v>
      </c>
      <c r="DN14" s="118">
        <v>20.043980000000001</v>
      </c>
      <c r="DO14" s="118">
        <v>20.043980000000001</v>
      </c>
      <c r="DP14" s="118">
        <v>20.043980000000001</v>
      </c>
      <c r="DQ14" s="118">
        <v>20.043980000000001</v>
      </c>
      <c r="DR14" s="118">
        <v>20.043980000000001</v>
      </c>
      <c r="DS14" s="118">
        <v>20.043980000000001</v>
      </c>
      <c r="DT14" s="118">
        <v>20.043980000000001</v>
      </c>
      <c r="DU14" s="118">
        <v>20.043980000000001</v>
      </c>
      <c r="DV14" s="118">
        <v>20.043980000000001</v>
      </c>
      <c r="DW14" s="118">
        <v>20.043980000000001</v>
      </c>
      <c r="DX14" s="118">
        <v>20.043980000000001</v>
      </c>
      <c r="DY14" s="115">
        <f t="shared" si="35"/>
        <v>240.52776000000003</v>
      </c>
      <c r="DZ14" s="116"/>
    </row>
    <row r="15" spans="2:130" ht="20.5" hidden="1" customHeight="1" outlineLevel="1" x14ac:dyDescent="0.35">
      <c r="B15" s="69" t="s">
        <v>268</v>
      </c>
      <c r="C15" s="63"/>
      <c r="D15" s="69"/>
      <c r="E15" s="69"/>
      <c r="F15" s="69"/>
      <c r="G15" s="69"/>
      <c r="H15" s="69"/>
      <c r="I15" s="69"/>
      <c r="J15" s="69"/>
      <c r="K15" s="69"/>
      <c r="L15" s="69"/>
      <c r="M15" s="69"/>
      <c r="N15" s="69"/>
      <c r="O15" s="69"/>
      <c r="P15" s="69">
        <v>0</v>
      </c>
      <c r="R15" s="69"/>
      <c r="S15" s="69"/>
      <c r="T15" s="69"/>
      <c r="U15" s="69"/>
      <c r="V15" s="69"/>
      <c r="W15" s="69"/>
      <c r="X15" s="69"/>
      <c r="Y15" s="69"/>
      <c r="Z15" s="69"/>
      <c r="AA15" s="69"/>
      <c r="AB15" s="69"/>
      <c r="AC15" s="69"/>
      <c r="AD15" s="69">
        <v>0</v>
      </c>
      <c r="AF15" s="69"/>
      <c r="AG15" s="69"/>
      <c r="AH15" s="69"/>
      <c r="AI15" s="69"/>
      <c r="AJ15" s="69"/>
      <c r="AK15" s="69"/>
      <c r="AL15" s="69"/>
      <c r="AM15" s="69"/>
      <c r="AN15" s="69"/>
      <c r="AO15" s="69"/>
      <c r="AP15" s="69"/>
      <c r="AQ15" s="69"/>
      <c r="AR15" s="69">
        <v>0</v>
      </c>
      <c r="AT15" s="69"/>
      <c r="AU15" s="69"/>
      <c r="AV15" s="69"/>
      <c r="AW15" s="69"/>
      <c r="AX15" s="69"/>
      <c r="AY15" s="69"/>
      <c r="AZ15" s="69"/>
      <c r="BA15" s="69"/>
      <c r="BB15" s="69"/>
      <c r="BC15" s="69"/>
      <c r="BD15" s="69"/>
      <c r="BE15" s="69"/>
      <c r="BF15" s="69">
        <v>0</v>
      </c>
      <c r="BH15" s="69">
        <v>0</v>
      </c>
      <c r="BI15" s="69">
        <v>0</v>
      </c>
      <c r="BJ15" s="69">
        <v>0</v>
      </c>
      <c r="BK15" s="69">
        <v>0</v>
      </c>
      <c r="BL15" s="69">
        <v>0</v>
      </c>
      <c r="BM15" s="69">
        <v>0</v>
      </c>
      <c r="BN15" s="69">
        <v>0</v>
      </c>
      <c r="BO15" s="170">
        <v>0</v>
      </c>
      <c r="BP15" s="170">
        <v>0</v>
      </c>
      <c r="BQ15" s="170">
        <v>0</v>
      </c>
      <c r="BR15" s="170">
        <v>0</v>
      </c>
      <c r="BS15" s="170">
        <v>0</v>
      </c>
      <c r="BT15" s="170">
        <f t="shared" si="31"/>
        <v>0</v>
      </c>
      <c r="BV15" s="170">
        <v>0</v>
      </c>
      <c r="BW15" s="170">
        <v>0</v>
      </c>
      <c r="BX15" s="170">
        <v>0</v>
      </c>
      <c r="BY15" s="170">
        <v>0</v>
      </c>
      <c r="BZ15" s="170">
        <v>0</v>
      </c>
      <c r="CA15" s="170">
        <v>0</v>
      </c>
      <c r="CB15" s="170">
        <v>0</v>
      </c>
      <c r="CC15" s="170">
        <v>0</v>
      </c>
      <c r="CD15" s="170">
        <v>0</v>
      </c>
      <c r="CE15" s="170">
        <v>0</v>
      </c>
      <c r="CF15" s="170">
        <v>0</v>
      </c>
      <c r="CG15" s="170">
        <v>0</v>
      </c>
      <c r="CH15" s="186">
        <v>0</v>
      </c>
      <c r="CJ15" s="170">
        <v>0</v>
      </c>
      <c r="CK15" s="170">
        <v>0</v>
      </c>
      <c r="CL15" s="170">
        <v>0</v>
      </c>
      <c r="CM15" s="170">
        <v>0</v>
      </c>
      <c r="CN15" s="170">
        <v>0</v>
      </c>
      <c r="CO15" s="170">
        <v>0</v>
      </c>
      <c r="CP15" s="170">
        <v>0</v>
      </c>
      <c r="CQ15" s="170">
        <v>0</v>
      </c>
      <c r="CR15" s="170">
        <v>0</v>
      </c>
      <c r="CS15" s="170"/>
      <c r="CT15" s="170"/>
      <c r="CU15" s="170"/>
      <c r="CV15" s="193">
        <v>0</v>
      </c>
      <c r="CX15" s="170">
        <v>0</v>
      </c>
      <c r="CY15" s="170">
        <v>0</v>
      </c>
      <c r="CZ15" s="170">
        <v>0</v>
      </c>
      <c r="DA15" s="170">
        <v>0</v>
      </c>
      <c r="DB15" s="170">
        <v>0</v>
      </c>
      <c r="DC15" s="170">
        <v>0</v>
      </c>
      <c r="DD15" s="170">
        <v>0</v>
      </c>
      <c r="DE15" s="170">
        <v>0</v>
      </c>
      <c r="DF15" s="170">
        <v>0</v>
      </c>
      <c r="DG15" s="170">
        <v>0</v>
      </c>
      <c r="DH15" s="170">
        <v>0</v>
      </c>
      <c r="DI15" s="170">
        <v>0</v>
      </c>
      <c r="DJ15" s="115">
        <v>0</v>
      </c>
      <c r="DK15" s="116"/>
      <c r="DM15" s="118">
        <v>0</v>
      </c>
      <c r="DN15" s="118">
        <v>0</v>
      </c>
      <c r="DO15" s="118">
        <v>0</v>
      </c>
      <c r="DP15" s="118">
        <v>0</v>
      </c>
      <c r="DQ15" s="118">
        <v>0</v>
      </c>
      <c r="DR15" s="118">
        <v>0</v>
      </c>
      <c r="DS15" s="118">
        <v>0</v>
      </c>
      <c r="DT15" s="118">
        <v>0</v>
      </c>
      <c r="DU15" s="118">
        <v>0</v>
      </c>
      <c r="DV15" s="118">
        <v>0</v>
      </c>
      <c r="DW15" s="118">
        <v>0</v>
      </c>
      <c r="DX15" s="118">
        <v>0</v>
      </c>
      <c r="DY15" s="115">
        <v>0</v>
      </c>
      <c r="DZ15" s="116"/>
    </row>
    <row r="16" spans="2:130" ht="20.5" hidden="1" customHeight="1" outlineLevel="1" x14ac:dyDescent="0.35">
      <c r="B16" s="69" t="s">
        <v>269</v>
      </c>
      <c r="C16" s="63"/>
      <c r="D16" s="69">
        <v>0</v>
      </c>
      <c r="E16" s="69">
        <v>0</v>
      </c>
      <c r="F16" s="69">
        <v>0</v>
      </c>
      <c r="G16" s="69"/>
      <c r="H16" s="69">
        <v>0</v>
      </c>
      <c r="I16" s="69">
        <v>0</v>
      </c>
      <c r="J16" s="69">
        <v>0</v>
      </c>
      <c r="K16" s="69">
        <v>0</v>
      </c>
      <c r="L16" s="69">
        <v>0</v>
      </c>
      <c r="M16" s="69">
        <v>0</v>
      </c>
      <c r="N16" s="69">
        <v>0</v>
      </c>
      <c r="O16" s="69">
        <v>0</v>
      </c>
      <c r="P16" s="69">
        <v>0</v>
      </c>
      <c r="R16" s="69">
        <v>0</v>
      </c>
      <c r="S16" s="69">
        <v>0</v>
      </c>
      <c r="T16" s="69">
        <v>0</v>
      </c>
      <c r="U16" s="69">
        <v>0</v>
      </c>
      <c r="V16" s="69">
        <v>0</v>
      </c>
      <c r="W16" s="69">
        <v>0</v>
      </c>
      <c r="X16" s="69">
        <v>0</v>
      </c>
      <c r="Y16" s="69">
        <v>0</v>
      </c>
      <c r="Z16" s="69">
        <v>0</v>
      </c>
      <c r="AA16" s="69">
        <v>0</v>
      </c>
      <c r="AB16" s="69">
        <v>0</v>
      </c>
      <c r="AC16" s="69">
        <v>0</v>
      </c>
      <c r="AD16" s="69">
        <v>0</v>
      </c>
      <c r="AF16" s="69">
        <v>0</v>
      </c>
      <c r="AG16" s="69">
        <v>0</v>
      </c>
      <c r="AH16" s="69">
        <v>0</v>
      </c>
      <c r="AI16" s="69">
        <v>0</v>
      </c>
      <c r="AJ16" s="69">
        <v>0</v>
      </c>
      <c r="AK16" s="69">
        <v>0</v>
      </c>
      <c r="AL16" s="69">
        <v>0</v>
      </c>
      <c r="AM16" s="69">
        <v>0</v>
      </c>
      <c r="AN16" s="69">
        <v>0</v>
      </c>
      <c r="AO16" s="69">
        <v>0</v>
      </c>
      <c r="AP16" s="69">
        <v>0</v>
      </c>
      <c r="AQ16" s="69">
        <v>0</v>
      </c>
      <c r="AR16" s="69">
        <f t="shared" si="29"/>
        <v>0</v>
      </c>
      <c r="AT16" s="69"/>
      <c r="AU16" s="69"/>
      <c r="AV16" s="69"/>
      <c r="AW16" s="69"/>
      <c r="AX16" s="69"/>
      <c r="AY16" s="69"/>
      <c r="AZ16" s="69"/>
      <c r="BA16" s="69"/>
      <c r="BB16" s="69"/>
      <c r="BC16" s="69"/>
      <c r="BD16" s="69"/>
      <c r="BE16" s="69"/>
      <c r="BF16" s="69">
        <f t="shared" si="30"/>
        <v>0</v>
      </c>
      <c r="BH16" s="69">
        <v>0</v>
      </c>
      <c r="BI16" s="69">
        <v>0</v>
      </c>
      <c r="BJ16" s="69">
        <v>0</v>
      </c>
      <c r="BK16" s="69">
        <v>0</v>
      </c>
      <c r="BL16" s="69">
        <v>0</v>
      </c>
      <c r="BM16" s="69">
        <v>0</v>
      </c>
      <c r="BN16" s="69">
        <v>0</v>
      </c>
      <c r="BO16" s="170">
        <v>0</v>
      </c>
      <c r="BP16" s="170">
        <v>0</v>
      </c>
      <c r="BQ16" s="170">
        <v>0</v>
      </c>
      <c r="BR16" s="170">
        <v>0</v>
      </c>
      <c r="BS16" s="170">
        <v>0</v>
      </c>
      <c r="BT16" s="170">
        <f t="shared" si="31"/>
        <v>0</v>
      </c>
      <c r="BV16" s="170">
        <v>0</v>
      </c>
      <c r="BW16" s="170">
        <v>0</v>
      </c>
      <c r="BX16" s="170">
        <v>0</v>
      </c>
      <c r="BY16" s="170">
        <v>0</v>
      </c>
      <c r="BZ16" s="170">
        <v>0</v>
      </c>
      <c r="CA16" s="170">
        <v>0</v>
      </c>
      <c r="CB16" s="170">
        <v>0</v>
      </c>
      <c r="CC16" s="170">
        <v>0</v>
      </c>
      <c r="CD16" s="170">
        <v>0</v>
      </c>
      <c r="CE16" s="170">
        <v>0</v>
      </c>
      <c r="CF16" s="170">
        <v>0</v>
      </c>
      <c r="CG16" s="170">
        <v>0</v>
      </c>
      <c r="CH16" s="186">
        <f t="shared" ref="CH16:CH18" si="36">SUM(BV16:CG16)</f>
        <v>0</v>
      </c>
      <c r="CJ16" s="170">
        <v>0</v>
      </c>
      <c r="CK16" s="170">
        <v>0</v>
      </c>
      <c r="CL16" s="170">
        <v>0</v>
      </c>
      <c r="CM16" s="170">
        <v>0</v>
      </c>
      <c r="CN16" s="170">
        <v>0</v>
      </c>
      <c r="CO16" s="170">
        <v>0</v>
      </c>
      <c r="CP16" s="170">
        <v>0</v>
      </c>
      <c r="CQ16" s="170">
        <v>0</v>
      </c>
      <c r="CR16" s="170">
        <v>0</v>
      </c>
      <c r="CS16" s="170"/>
      <c r="CT16" s="170"/>
      <c r="CU16" s="170"/>
      <c r="CV16" s="193">
        <f t="shared" ref="CV16:CV17" si="37">SUM(CJ16:CU16)</f>
        <v>0</v>
      </c>
      <c r="CX16" s="170">
        <v>0</v>
      </c>
      <c r="CY16" s="170">
        <v>0</v>
      </c>
      <c r="CZ16" s="170">
        <v>0</v>
      </c>
      <c r="DA16" s="170">
        <v>0</v>
      </c>
      <c r="DB16" s="170">
        <v>0</v>
      </c>
      <c r="DC16" s="170">
        <v>0</v>
      </c>
      <c r="DD16" s="170">
        <v>0</v>
      </c>
      <c r="DE16" s="170">
        <v>0</v>
      </c>
      <c r="DF16" s="170">
        <v>0</v>
      </c>
      <c r="DG16" s="170">
        <v>0</v>
      </c>
      <c r="DH16" s="170">
        <v>0</v>
      </c>
      <c r="DI16" s="170">
        <v>0</v>
      </c>
      <c r="DJ16" s="115">
        <f t="shared" ref="DJ16:DJ18" si="38">SUM(CX16:DI16)</f>
        <v>0</v>
      </c>
      <c r="DK16" s="116"/>
      <c r="DM16" s="118">
        <v>0</v>
      </c>
      <c r="DN16" s="118">
        <v>0</v>
      </c>
      <c r="DO16" s="118">
        <v>0</v>
      </c>
      <c r="DP16" s="118">
        <v>0</v>
      </c>
      <c r="DQ16" s="118">
        <v>0</v>
      </c>
      <c r="DR16" s="118">
        <v>0</v>
      </c>
      <c r="DS16" s="118">
        <v>0</v>
      </c>
      <c r="DT16" s="118">
        <v>0</v>
      </c>
      <c r="DU16" s="118">
        <v>0</v>
      </c>
      <c r="DV16" s="118">
        <v>0</v>
      </c>
      <c r="DW16" s="118">
        <v>0</v>
      </c>
      <c r="DX16" s="118">
        <v>0</v>
      </c>
      <c r="DY16" s="115">
        <f t="shared" ref="DY16:DY18" si="39">SUM(DM16:DX16)</f>
        <v>0</v>
      </c>
      <c r="DZ16" s="116"/>
    </row>
    <row r="17" spans="2:130" ht="20.5" hidden="1" customHeight="1" outlineLevel="1" x14ac:dyDescent="0.35">
      <c r="B17" s="69" t="s">
        <v>314</v>
      </c>
      <c r="C17" s="63"/>
      <c r="D17" s="69"/>
      <c r="E17" s="69"/>
      <c r="F17" s="69"/>
      <c r="G17" s="69"/>
      <c r="H17" s="69"/>
      <c r="I17" s="69"/>
      <c r="J17" s="69"/>
      <c r="K17" s="69"/>
      <c r="L17" s="69"/>
      <c r="M17" s="69"/>
      <c r="N17" s="69"/>
      <c r="O17" s="69"/>
      <c r="P17" s="69"/>
      <c r="R17" s="69"/>
      <c r="S17" s="69"/>
      <c r="T17" s="69"/>
      <c r="U17" s="69"/>
      <c r="V17" s="69"/>
      <c r="W17" s="69"/>
      <c r="X17" s="69"/>
      <c r="Y17" s="69"/>
      <c r="Z17" s="69"/>
      <c r="AA17" s="69"/>
      <c r="AB17" s="69"/>
      <c r="AC17" s="69"/>
      <c r="AD17" s="69"/>
      <c r="AF17" s="69"/>
      <c r="AG17" s="69"/>
      <c r="AH17" s="69"/>
      <c r="AI17" s="69"/>
      <c r="AJ17" s="69"/>
      <c r="AK17" s="69"/>
      <c r="AL17" s="69"/>
      <c r="AM17" s="69"/>
      <c r="AN17" s="69"/>
      <c r="AO17" s="69"/>
      <c r="AP17" s="69"/>
      <c r="AQ17" s="69"/>
      <c r="AR17" s="69"/>
      <c r="AT17" s="69"/>
      <c r="AU17" s="69"/>
      <c r="AV17" s="69"/>
      <c r="AW17" s="69"/>
      <c r="AX17" s="69"/>
      <c r="AY17" s="69"/>
      <c r="AZ17" s="69"/>
      <c r="BA17" s="69"/>
      <c r="BB17" s="69"/>
      <c r="BC17" s="69"/>
      <c r="BD17" s="69"/>
      <c r="BE17" s="69"/>
      <c r="BF17" s="69"/>
      <c r="BH17" s="69">
        <v>0</v>
      </c>
      <c r="BI17" s="69">
        <v>0</v>
      </c>
      <c r="BJ17" s="69">
        <v>0</v>
      </c>
      <c r="BK17" s="69">
        <v>0</v>
      </c>
      <c r="BL17" s="69">
        <v>0</v>
      </c>
      <c r="BM17" s="69">
        <v>0</v>
      </c>
      <c r="BN17" s="69">
        <v>0</v>
      </c>
      <c r="BO17" s="170">
        <v>0</v>
      </c>
      <c r="BP17" s="170">
        <v>0</v>
      </c>
      <c r="BQ17" s="170">
        <v>0</v>
      </c>
      <c r="BR17" s="170">
        <v>0</v>
      </c>
      <c r="BS17" s="170">
        <v>0</v>
      </c>
      <c r="BT17" s="170">
        <f t="shared" si="31"/>
        <v>0</v>
      </c>
      <c r="BV17" s="170">
        <v>0</v>
      </c>
      <c r="BW17" s="170">
        <v>0</v>
      </c>
      <c r="BX17" s="170">
        <v>0</v>
      </c>
      <c r="BY17" s="170">
        <v>0</v>
      </c>
      <c r="BZ17" s="170">
        <v>0</v>
      </c>
      <c r="CA17" s="170">
        <v>0</v>
      </c>
      <c r="CB17" s="170">
        <v>0</v>
      </c>
      <c r="CC17" s="170">
        <v>0</v>
      </c>
      <c r="CD17" s="170">
        <v>0</v>
      </c>
      <c r="CE17" s="170">
        <v>0</v>
      </c>
      <c r="CF17" s="170">
        <v>0</v>
      </c>
      <c r="CG17" s="170">
        <v>0</v>
      </c>
      <c r="CH17" s="186">
        <f t="shared" si="36"/>
        <v>0</v>
      </c>
      <c r="CJ17" s="170">
        <v>0</v>
      </c>
      <c r="CK17" s="170">
        <v>0</v>
      </c>
      <c r="CL17" s="170">
        <v>0</v>
      </c>
      <c r="CM17" s="170">
        <v>0</v>
      </c>
      <c r="CN17" s="170">
        <v>0</v>
      </c>
      <c r="CO17" s="170">
        <v>0</v>
      </c>
      <c r="CP17" s="170">
        <v>0</v>
      </c>
      <c r="CQ17" s="170">
        <v>0</v>
      </c>
      <c r="CR17" s="170">
        <v>0</v>
      </c>
      <c r="CS17" s="170"/>
      <c r="CT17" s="170"/>
      <c r="CU17" s="170"/>
      <c r="CV17" s="193">
        <f t="shared" si="37"/>
        <v>0</v>
      </c>
      <c r="CX17" s="170">
        <v>0</v>
      </c>
      <c r="CY17" s="170">
        <v>0</v>
      </c>
      <c r="CZ17" s="170">
        <v>0</v>
      </c>
      <c r="DA17" s="170">
        <v>0</v>
      </c>
      <c r="DB17" s="170">
        <v>0</v>
      </c>
      <c r="DC17" s="170">
        <v>0</v>
      </c>
      <c r="DD17" s="170">
        <v>0</v>
      </c>
      <c r="DE17" s="170">
        <v>0</v>
      </c>
      <c r="DF17" s="170">
        <v>0</v>
      </c>
      <c r="DG17" s="170">
        <v>0</v>
      </c>
      <c r="DH17" s="170">
        <v>0</v>
      </c>
      <c r="DI17" s="170">
        <v>0</v>
      </c>
      <c r="DJ17" s="115">
        <f t="shared" si="38"/>
        <v>0</v>
      </c>
      <c r="DK17" s="116"/>
      <c r="DM17" s="118">
        <v>0</v>
      </c>
      <c r="DN17" s="118">
        <v>0</v>
      </c>
      <c r="DO17" s="118">
        <v>0</v>
      </c>
      <c r="DP17" s="118">
        <v>0</v>
      </c>
      <c r="DQ17" s="118">
        <v>0</v>
      </c>
      <c r="DR17" s="118">
        <v>0</v>
      </c>
      <c r="DS17" s="118">
        <v>0</v>
      </c>
      <c r="DT17" s="118">
        <v>0</v>
      </c>
      <c r="DU17" s="118">
        <v>0</v>
      </c>
      <c r="DV17" s="118">
        <v>0</v>
      </c>
      <c r="DW17" s="118">
        <v>0</v>
      </c>
      <c r="DX17" s="118">
        <v>0</v>
      </c>
      <c r="DY17" s="115">
        <f t="shared" si="39"/>
        <v>0</v>
      </c>
      <c r="DZ17" s="116"/>
    </row>
    <row r="18" spans="2:130" ht="20.5" hidden="1" customHeight="1" outlineLevel="1" thickBot="1" x14ac:dyDescent="0.4">
      <c r="B18" s="69" t="s">
        <v>270</v>
      </c>
      <c r="C18" s="63"/>
      <c r="D18" s="69">
        <v>1.3192600000000001</v>
      </c>
      <c r="E18" s="69">
        <v>48.724490000000003</v>
      </c>
      <c r="F18" s="69">
        <v>20.944050000000004</v>
      </c>
      <c r="G18" s="69">
        <v>19.656229999999997</v>
      </c>
      <c r="H18" s="69">
        <v>25.667380000000005</v>
      </c>
      <c r="I18" s="69">
        <v>7.5706500000000005</v>
      </c>
      <c r="J18" s="69">
        <v>23.183329999999998</v>
      </c>
      <c r="K18" s="69">
        <v>354.75744999999995</v>
      </c>
      <c r="L18" s="69">
        <v>35.743509999999993</v>
      </c>
      <c r="M18" s="69">
        <v>9.308209999999999</v>
      </c>
      <c r="N18" s="69">
        <v>4.3064999999999989</v>
      </c>
      <c r="O18" s="69">
        <v>1270.3102699999999</v>
      </c>
      <c r="P18" s="69">
        <v>1821.4913299999998</v>
      </c>
      <c r="R18" s="69">
        <v>805.59632999999997</v>
      </c>
      <c r="S18" s="69">
        <v>122.77943000000002</v>
      </c>
      <c r="T18" s="69">
        <v>569.21585000000005</v>
      </c>
      <c r="U18" s="69">
        <v>1121.8343699999998</v>
      </c>
      <c r="V18" s="69">
        <v>71.562420000000017</v>
      </c>
      <c r="W18" s="69">
        <v>39.318989999999999</v>
      </c>
      <c r="X18" s="69">
        <v>11.2669</v>
      </c>
      <c r="Y18" s="69">
        <v>59.497190000000003</v>
      </c>
      <c r="Z18" s="69">
        <v>4650.9742000000006</v>
      </c>
      <c r="AA18" s="69">
        <v>2240.5278800000001</v>
      </c>
      <c r="AB18" s="69">
        <v>3567.6658600000001</v>
      </c>
      <c r="AC18" s="69">
        <v>3532.0337600000003</v>
      </c>
      <c r="AD18" s="69">
        <v>16792.273180000004</v>
      </c>
      <c r="AF18" s="69">
        <v>1646.366</v>
      </c>
      <c r="AG18" s="69">
        <v>1125.4690000000001</v>
      </c>
      <c r="AH18" s="69">
        <v>2841.596</v>
      </c>
      <c r="AI18" s="69">
        <v>191.94</v>
      </c>
      <c r="AJ18" s="69">
        <v>894.83199999999999</v>
      </c>
      <c r="AK18" s="69">
        <v>105.464</v>
      </c>
      <c r="AL18" s="69">
        <v>14.268000000000001</v>
      </c>
      <c r="AM18" s="69">
        <v>28.434999999999999</v>
      </c>
      <c r="AN18" s="69">
        <v>62.262</v>
      </c>
      <c r="AO18" s="69" t="s">
        <v>289</v>
      </c>
      <c r="AP18" s="69">
        <v>81.826999999999998</v>
      </c>
      <c r="AQ18" s="69">
        <v>65.349000000000004</v>
      </c>
      <c r="AR18" s="69">
        <f t="shared" si="29"/>
        <v>7057.8080000000009</v>
      </c>
      <c r="AT18" s="69">
        <v>109.089</v>
      </c>
      <c r="AU18" s="69">
        <v>46.668999999999997</v>
      </c>
      <c r="AV18" s="69">
        <v>70.713999999999999</v>
      </c>
      <c r="AW18" s="69">
        <v>18.779</v>
      </c>
      <c r="AX18" s="69">
        <v>423.10500000000002</v>
      </c>
      <c r="AY18" s="69">
        <v>106.66200000000001</v>
      </c>
      <c r="AZ18" s="69">
        <v>40.456000000000003</v>
      </c>
      <c r="BA18" s="69">
        <v>118.236</v>
      </c>
      <c r="BB18" s="69">
        <v>104.16</v>
      </c>
      <c r="BC18" s="69">
        <v>126.666</v>
      </c>
      <c r="BD18" s="69">
        <v>80.09</v>
      </c>
      <c r="BE18" s="69">
        <v>182.85</v>
      </c>
      <c r="BF18" s="69">
        <f t="shared" si="30"/>
        <v>1427.4759999999999</v>
      </c>
      <c r="BH18" s="69">
        <v>582.62199999999996</v>
      </c>
      <c r="BI18" s="69">
        <v>122.512</v>
      </c>
      <c r="BJ18" s="69">
        <v>217.28</v>
      </c>
      <c r="BK18" s="69">
        <v>86.697999999999993</v>
      </c>
      <c r="BL18" s="69">
        <v>11.621</v>
      </c>
      <c r="BM18" s="69">
        <v>11.945</v>
      </c>
      <c r="BN18" s="69">
        <v>75.477999999999994</v>
      </c>
      <c r="BO18" s="170">
        <v>16.975999999999999</v>
      </c>
      <c r="BP18" s="170">
        <v>120</v>
      </c>
      <c r="BQ18" s="170">
        <v>120</v>
      </c>
      <c r="BR18" s="170">
        <v>120</v>
      </c>
      <c r="BS18" s="170">
        <v>350</v>
      </c>
      <c r="BT18" s="170">
        <f t="shared" si="31"/>
        <v>1835.1320000000001</v>
      </c>
      <c r="BV18" s="170">
        <v>459.98599999999999</v>
      </c>
      <c r="BW18" s="170">
        <v>444.173</v>
      </c>
      <c r="BX18" s="170">
        <v>59.384999999999998</v>
      </c>
      <c r="BY18" s="170">
        <v>748.10500000000002</v>
      </c>
      <c r="BZ18" s="170">
        <v>101.88</v>
      </c>
      <c r="CA18" s="170">
        <v>199.49100000000001</v>
      </c>
      <c r="CB18" s="170">
        <v>23.765000000000001</v>
      </c>
      <c r="CC18" s="170">
        <v>106.227</v>
      </c>
      <c r="CD18" s="170">
        <v>143.89699999999999</v>
      </c>
      <c r="CE18" s="170">
        <v>258.024</v>
      </c>
      <c r="CF18" s="170">
        <v>110.84099999999999</v>
      </c>
      <c r="CG18" s="170">
        <v>183.65299999999999</v>
      </c>
      <c r="CH18" s="186">
        <f t="shared" si="36"/>
        <v>2839.4269999999997</v>
      </c>
      <c r="CJ18" s="170">
        <v>156.76400000000001</v>
      </c>
      <c r="CK18" s="170" t="s">
        <v>289</v>
      </c>
      <c r="CL18" s="170">
        <v>119.69199999999999</v>
      </c>
      <c r="CM18" s="170">
        <v>34.722999999999999</v>
      </c>
      <c r="CN18" s="170">
        <v>168.19</v>
      </c>
      <c r="CO18" s="170">
        <v>119.95099999999999</v>
      </c>
      <c r="CP18" s="170">
        <v>159.01900000000001</v>
      </c>
      <c r="CQ18" s="170">
        <v>49.939</v>
      </c>
      <c r="CR18" s="170">
        <v>9.1940000000000008</v>
      </c>
      <c r="CS18" s="170">
        <v>165.2</v>
      </c>
      <c r="CT18" s="170">
        <v>74.623000000000005</v>
      </c>
      <c r="CU18" s="170">
        <v>25.597899999999999</v>
      </c>
      <c r="CV18" s="193">
        <f t="shared" ref="CV18" si="40">SUM(CJ18:CU18)</f>
        <v>1082.8929000000001</v>
      </c>
      <c r="CX18" s="170">
        <v>77.2</v>
      </c>
      <c r="CY18" s="170">
        <v>205.505</v>
      </c>
      <c r="CZ18" s="170">
        <v>306.37900000000002</v>
      </c>
      <c r="DA18" s="170">
        <v>397.471</v>
      </c>
      <c r="DB18" s="170">
        <v>159.23599999999999</v>
      </c>
      <c r="DC18" s="170">
        <v>36.682000000000002</v>
      </c>
      <c r="DD18" s="170">
        <v>121.705</v>
      </c>
      <c r="DE18" s="170">
        <v>141.352</v>
      </c>
      <c r="DF18" s="170">
        <v>175.01900000000001</v>
      </c>
      <c r="DG18" s="170">
        <v>2065.1529999999998</v>
      </c>
      <c r="DH18" s="170">
        <v>462.39100000000002</v>
      </c>
      <c r="DI18" s="170" t="s">
        <v>289</v>
      </c>
      <c r="DJ18" s="115">
        <f t="shared" si="38"/>
        <v>4148.0929999999998</v>
      </c>
      <c r="DK18" s="116"/>
      <c r="DM18" s="118">
        <v>0</v>
      </c>
      <c r="DN18" s="118">
        <v>0</v>
      </c>
      <c r="DO18" s="118">
        <v>0</v>
      </c>
      <c r="DP18" s="118">
        <v>0</v>
      </c>
      <c r="DQ18" s="118">
        <v>0</v>
      </c>
      <c r="DR18" s="118">
        <v>0</v>
      </c>
      <c r="DS18" s="118">
        <v>0</v>
      </c>
      <c r="DT18" s="118">
        <v>0</v>
      </c>
      <c r="DU18" s="118">
        <v>0</v>
      </c>
      <c r="DV18" s="118">
        <v>0</v>
      </c>
      <c r="DW18" s="118">
        <v>0</v>
      </c>
      <c r="DX18" s="118">
        <v>0</v>
      </c>
      <c r="DY18" s="115">
        <f t="shared" si="39"/>
        <v>0</v>
      </c>
      <c r="DZ18" s="116"/>
    </row>
    <row r="19" spans="2:130" ht="20.5" customHeight="1" collapsed="1" thickBot="1" x14ac:dyDescent="0.4">
      <c r="B19" s="70" t="s">
        <v>271</v>
      </c>
      <c r="C19" s="63"/>
      <c r="D19" s="70">
        <v>1009</v>
      </c>
      <c r="E19" s="70">
        <v>1011</v>
      </c>
      <c r="F19" s="70">
        <v>1017</v>
      </c>
      <c r="G19" s="70">
        <v>1013</v>
      </c>
      <c r="H19" s="70">
        <v>1021</v>
      </c>
      <c r="I19" s="70">
        <v>1019</v>
      </c>
      <c r="J19" s="70">
        <v>1021</v>
      </c>
      <c r="K19" s="70">
        <v>1020</v>
      </c>
      <c r="L19" s="70">
        <v>1011</v>
      </c>
      <c r="M19" s="70">
        <v>1009</v>
      </c>
      <c r="N19" s="70">
        <v>1010</v>
      </c>
      <c r="O19" s="70">
        <v>1013</v>
      </c>
      <c r="P19" s="70">
        <v>1013</v>
      </c>
      <c r="Q19" s="63"/>
      <c r="R19" s="70">
        <v>1011</v>
      </c>
      <c r="S19" s="70">
        <v>1001</v>
      </c>
      <c r="T19" s="70">
        <v>1008</v>
      </c>
      <c r="U19" s="70">
        <v>1011</v>
      </c>
      <c r="V19" s="70">
        <v>999</v>
      </c>
      <c r="W19" s="70">
        <v>1007</v>
      </c>
      <c r="X19" s="70">
        <v>1005</v>
      </c>
      <c r="Y19" s="70">
        <v>1007</v>
      </c>
      <c r="Z19" s="70">
        <v>1006</v>
      </c>
      <c r="AA19" s="70">
        <v>986</v>
      </c>
      <c r="AB19" s="70">
        <v>972</v>
      </c>
      <c r="AC19" s="70">
        <v>972</v>
      </c>
      <c r="AD19" s="70">
        <v>972</v>
      </c>
      <c r="AE19" s="63"/>
      <c r="AF19" s="70">
        <f>SUM(AF20:AF35)</f>
        <v>961</v>
      </c>
      <c r="AG19" s="70">
        <f t="shared" ref="AG19:AQ19" si="41">SUM(AG20:AG35)</f>
        <v>950</v>
      </c>
      <c r="AH19" s="70">
        <f t="shared" si="41"/>
        <v>953</v>
      </c>
      <c r="AI19" s="70">
        <f t="shared" si="41"/>
        <v>955</v>
      </c>
      <c r="AJ19" s="70">
        <f t="shared" si="41"/>
        <v>954</v>
      </c>
      <c r="AK19" s="70">
        <f t="shared" si="41"/>
        <v>959</v>
      </c>
      <c r="AL19" s="70">
        <f t="shared" si="41"/>
        <v>970</v>
      </c>
      <c r="AM19" s="70">
        <f t="shared" si="41"/>
        <v>977</v>
      </c>
      <c r="AN19" s="70">
        <f t="shared" si="41"/>
        <v>980</v>
      </c>
      <c r="AO19" s="70">
        <f t="shared" si="41"/>
        <v>982</v>
      </c>
      <c r="AP19" s="70">
        <f t="shared" si="41"/>
        <v>985</v>
      </c>
      <c r="AQ19" s="70">
        <f t="shared" si="41"/>
        <v>987</v>
      </c>
      <c r="AR19" s="70">
        <f>AQ19</f>
        <v>987</v>
      </c>
      <c r="AS19" s="63"/>
      <c r="AT19" s="70">
        <f>SUM(AT20:AT35)</f>
        <v>990</v>
      </c>
      <c r="AU19" s="70">
        <f t="shared" ref="AU19" si="42">SUM(AU20:AU35)</f>
        <v>980</v>
      </c>
      <c r="AV19" s="70">
        <f t="shared" ref="AV19" si="43">SUM(AV20:AV35)</f>
        <v>980</v>
      </c>
      <c r="AW19" s="70">
        <f t="shared" ref="AW19" si="44">SUM(AW20:AW35)</f>
        <v>982</v>
      </c>
      <c r="AX19" s="70">
        <f t="shared" ref="AX19" si="45">SUM(AX20:AX35)</f>
        <v>986</v>
      </c>
      <c r="AY19" s="70">
        <f t="shared" ref="AY19" si="46">SUM(AY20:AY35)</f>
        <v>969</v>
      </c>
      <c r="AZ19" s="70">
        <f t="shared" ref="AZ19" si="47">SUM(AZ20:AZ35)</f>
        <v>959</v>
      </c>
      <c r="BA19" s="70">
        <f t="shared" ref="BA19" si="48">SUM(BA20:BA35)</f>
        <v>952</v>
      </c>
      <c r="BB19" s="70">
        <f t="shared" ref="BB19" si="49">SUM(BB20:BB35)</f>
        <v>944</v>
      </c>
      <c r="BC19" s="70">
        <f t="shared" ref="BC19" si="50">SUM(BC20:BC35)</f>
        <v>938</v>
      </c>
      <c r="BD19" s="70">
        <f t="shared" ref="BD19" si="51">SUM(BD20:BD35)</f>
        <v>934</v>
      </c>
      <c r="BE19" s="70">
        <f t="shared" ref="BE19" si="52">SUM(BE20:BE35)</f>
        <v>931</v>
      </c>
      <c r="BF19" s="70">
        <f>BE19</f>
        <v>931</v>
      </c>
      <c r="BG19" s="63"/>
      <c r="BH19" s="70">
        <f>SUM(BH20:BH35)</f>
        <v>945</v>
      </c>
      <c r="BI19" s="70">
        <f t="shared" ref="BI19" si="53">SUM(BI20:BI35)</f>
        <v>928</v>
      </c>
      <c r="BJ19" s="70">
        <f t="shared" ref="BJ19" si="54">SUM(BJ20:BJ35)</f>
        <v>925</v>
      </c>
      <c r="BK19" s="70">
        <f t="shared" ref="BK19" si="55">SUM(BK20:BK35)</f>
        <v>919</v>
      </c>
      <c r="BL19" s="70">
        <f t="shared" ref="BL19" si="56">SUM(BL20:BL35)</f>
        <v>916</v>
      </c>
      <c r="BM19" s="70">
        <f t="shared" ref="BM19" si="57">SUM(BM20:BM35)</f>
        <v>912</v>
      </c>
      <c r="BN19" s="70">
        <f t="shared" ref="BN19" si="58">SUM(BN20:BN35)</f>
        <v>915</v>
      </c>
      <c r="BO19" s="171">
        <f t="shared" ref="BO19" si="59">SUM(BO20:BO35)</f>
        <v>908</v>
      </c>
      <c r="BP19" s="171">
        <f t="shared" ref="BP19" si="60">SUM(BP20:BP35)</f>
        <v>947</v>
      </c>
      <c r="BQ19" s="171">
        <f t="shared" ref="BQ19" si="61">SUM(BQ20:BQ35)</f>
        <v>947</v>
      </c>
      <c r="BR19" s="171">
        <f t="shared" ref="BR19" si="62">SUM(BR20:BR35)</f>
        <v>947</v>
      </c>
      <c r="BS19" s="171">
        <f t="shared" ref="BS19" si="63">SUM(BS20:BS35)</f>
        <v>947</v>
      </c>
      <c r="BT19" s="171">
        <f>BS19</f>
        <v>947</v>
      </c>
      <c r="BU19" s="63"/>
      <c r="BV19" s="171">
        <f>SUM(BV20:BV35)</f>
        <v>909</v>
      </c>
      <c r="BW19" s="171">
        <f t="shared" ref="BW19:CG19" si="64">SUM(BW20:BW35)</f>
        <v>888</v>
      </c>
      <c r="BX19" s="171">
        <f t="shared" si="64"/>
        <v>876</v>
      </c>
      <c r="BY19" s="171">
        <f t="shared" si="64"/>
        <v>878</v>
      </c>
      <c r="BZ19" s="171">
        <f t="shared" si="64"/>
        <v>877</v>
      </c>
      <c r="CA19" s="171">
        <f t="shared" si="64"/>
        <v>878</v>
      </c>
      <c r="CB19" s="171">
        <f t="shared" si="64"/>
        <v>876</v>
      </c>
      <c r="CC19" s="171">
        <f t="shared" si="64"/>
        <v>874</v>
      </c>
      <c r="CD19" s="171">
        <f t="shared" si="64"/>
        <v>873</v>
      </c>
      <c r="CE19" s="171">
        <f t="shared" si="64"/>
        <v>870</v>
      </c>
      <c r="CF19" s="171">
        <f t="shared" si="64"/>
        <v>868</v>
      </c>
      <c r="CG19" s="171">
        <f t="shared" si="64"/>
        <v>865</v>
      </c>
      <c r="CH19" s="187">
        <f>CG19</f>
        <v>865</v>
      </c>
      <c r="CI19" s="63"/>
      <c r="CJ19" s="171">
        <f>SUM(CJ20:CJ35)</f>
        <v>864</v>
      </c>
      <c r="CK19" s="171">
        <f t="shared" ref="CK19:CU19" si="65">SUM(CK20:CK35)</f>
        <v>864</v>
      </c>
      <c r="CL19" s="171">
        <f t="shared" si="65"/>
        <v>871</v>
      </c>
      <c r="CM19" s="171">
        <f t="shared" si="65"/>
        <v>868</v>
      </c>
      <c r="CN19" s="171">
        <f t="shared" si="65"/>
        <v>870</v>
      </c>
      <c r="CO19" s="171">
        <f t="shared" si="65"/>
        <v>868</v>
      </c>
      <c r="CP19" s="171">
        <f t="shared" si="65"/>
        <v>869</v>
      </c>
      <c r="CQ19" s="171">
        <f t="shared" si="65"/>
        <v>869</v>
      </c>
      <c r="CR19" s="171">
        <f t="shared" si="65"/>
        <v>866</v>
      </c>
      <c r="CS19" s="171">
        <f t="shared" si="65"/>
        <v>869</v>
      </c>
      <c r="CT19" s="171">
        <f t="shared" si="65"/>
        <v>870</v>
      </c>
      <c r="CU19" s="171">
        <f t="shared" si="65"/>
        <v>873</v>
      </c>
      <c r="CV19" s="171">
        <f>CU19</f>
        <v>873</v>
      </c>
      <c r="CW19" s="63"/>
      <c r="CX19" s="171">
        <f>SUM(CX20:CX35)</f>
        <v>871</v>
      </c>
      <c r="CY19" s="171">
        <f t="shared" ref="CY19:DI19" si="66">SUM(CY20:CY35)</f>
        <v>876</v>
      </c>
      <c r="CZ19" s="171">
        <f t="shared" si="66"/>
        <v>876</v>
      </c>
      <c r="DA19" s="171">
        <f t="shared" si="66"/>
        <v>878</v>
      </c>
      <c r="DB19" s="171">
        <f t="shared" si="66"/>
        <v>879</v>
      </c>
      <c r="DC19" s="171">
        <f t="shared" si="66"/>
        <v>872</v>
      </c>
      <c r="DD19" s="171">
        <f t="shared" si="66"/>
        <v>875</v>
      </c>
      <c r="DE19" s="171">
        <f t="shared" si="66"/>
        <v>876</v>
      </c>
      <c r="DF19" s="171">
        <f t="shared" si="66"/>
        <v>878</v>
      </c>
      <c r="DG19" s="171">
        <f t="shared" si="66"/>
        <v>874</v>
      </c>
      <c r="DH19" s="171">
        <f t="shared" si="66"/>
        <v>874</v>
      </c>
      <c r="DI19" s="171">
        <f t="shared" si="66"/>
        <v>869</v>
      </c>
      <c r="DJ19" s="70">
        <f>DI19</f>
        <v>869</v>
      </c>
      <c r="DK19" s="71"/>
      <c r="DL19" s="63"/>
      <c r="DM19" s="119">
        <f>SUM(DM20:DM35)</f>
        <v>936</v>
      </c>
      <c r="DN19" s="119">
        <f t="shared" ref="DN19:DX19" si="67">SUM(DN20:DN35)</f>
        <v>936</v>
      </c>
      <c r="DO19" s="119">
        <f t="shared" si="67"/>
        <v>936</v>
      </c>
      <c r="DP19" s="119">
        <f t="shared" si="67"/>
        <v>946</v>
      </c>
      <c r="DQ19" s="119">
        <f t="shared" si="67"/>
        <v>946</v>
      </c>
      <c r="DR19" s="119">
        <f t="shared" si="67"/>
        <v>936</v>
      </c>
      <c r="DS19" s="119">
        <f t="shared" si="67"/>
        <v>936</v>
      </c>
      <c r="DT19" s="119">
        <f t="shared" si="67"/>
        <v>936</v>
      </c>
      <c r="DU19" s="119">
        <f t="shared" si="67"/>
        <v>936</v>
      </c>
      <c r="DV19" s="119">
        <f t="shared" si="67"/>
        <v>936</v>
      </c>
      <c r="DW19" s="119">
        <f t="shared" si="67"/>
        <v>972</v>
      </c>
      <c r="DX19" s="119">
        <f t="shared" si="67"/>
        <v>947</v>
      </c>
      <c r="DY19" s="70">
        <f>DX19</f>
        <v>947</v>
      </c>
      <c r="DZ19" s="71"/>
    </row>
    <row r="20" spans="2:130" ht="20.5" hidden="1" customHeight="1" outlineLevel="1" x14ac:dyDescent="0.35">
      <c r="B20" s="69" t="s">
        <v>258</v>
      </c>
      <c r="C20" s="63"/>
      <c r="D20" s="69">
        <v>924</v>
      </c>
      <c r="E20" s="69">
        <v>926</v>
      </c>
      <c r="F20" s="69">
        <v>927</v>
      </c>
      <c r="G20" s="69">
        <v>927</v>
      </c>
      <c r="H20" s="69">
        <v>930</v>
      </c>
      <c r="I20" s="69">
        <v>931</v>
      </c>
      <c r="J20" s="69">
        <v>930</v>
      </c>
      <c r="K20" s="69">
        <v>927</v>
      </c>
      <c r="L20" s="69">
        <v>923</v>
      </c>
      <c r="M20" s="69">
        <v>922</v>
      </c>
      <c r="N20" s="69">
        <v>921</v>
      </c>
      <c r="O20" s="69">
        <v>910</v>
      </c>
      <c r="P20" s="69">
        <v>910</v>
      </c>
      <c r="R20" s="69">
        <v>910</v>
      </c>
      <c r="S20" s="69">
        <v>915</v>
      </c>
      <c r="T20" s="69">
        <v>915</v>
      </c>
      <c r="U20" s="69">
        <v>903</v>
      </c>
      <c r="V20" s="69">
        <v>904</v>
      </c>
      <c r="W20" s="69">
        <v>908</v>
      </c>
      <c r="X20" s="69">
        <v>909</v>
      </c>
      <c r="Y20" s="69">
        <v>910</v>
      </c>
      <c r="Z20" s="69">
        <v>880</v>
      </c>
      <c r="AA20" s="69">
        <v>881</v>
      </c>
      <c r="AB20" s="69">
        <v>866</v>
      </c>
      <c r="AC20" s="69">
        <v>857</v>
      </c>
      <c r="AD20" s="69">
        <v>857</v>
      </c>
      <c r="AF20" s="69">
        <v>853</v>
      </c>
      <c r="AG20" s="69">
        <v>848</v>
      </c>
      <c r="AH20" s="69">
        <v>840</v>
      </c>
      <c r="AI20" s="69">
        <v>838</v>
      </c>
      <c r="AJ20" s="69">
        <v>842</v>
      </c>
      <c r="AK20" s="69">
        <v>845</v>
      </c>
      <c r="AL20" s="69">
        <v>865</v>
      </c>
      <c r="AM20" s="69">
        <v>873</v>
      </c>
      <c r="AN20" s="69">
        <v>875</v>
      </c>
      <c r="AO20" s="69">
        <v>879</v>
      </c>
      <c r="AP20" s="69">
        <v>875</v>
      </c>
      <c r="AQ20" s="69">
        <v>879</v>
      </c>
      <c r="AR20" s="69">
        <f>AQ20</f>
        <v>879</v>
      </c>
      <c r="AT20" s="69">
        <v>875</v>
      </c>
      <c r="AU20" s="69">
        <v>873</v>
      </c>
      <c r="AV20" s="69">
        <v>871</v>
      </c>
      <c r="AW20" s="69">
        <v>873</v>
      </c>
      <c r="AX20" s="69">
        <v>868</v>
      </c>
      <c r="AY20" s="69">
        <v>866</v>
      </c>
      <c r="AZ20" s="69">
        <v>867</v>
      </c>
      <c r="BA20" s="69">
        <v>865</v>
      </c>
      <c r="BB20" s="69">
        <v>863</v>
      </c>
      <c r="BC20" s="69">
        <v>862</v>
      </c>
      <c r="BD20" s="69">
        <v>863</v>
      </c>
      <c r="BE20" s="69">
        <v>859</v>
      </c>
      <c r="BF20" s="69">
        <f>BE20</f>
        <v>859</v>
      </c>
      <c r="BH20" s="69">
        <v>866</v>
      </c>
      <c r="BI20" s="69">
        <v>868</v>
      </c>
      <c r="BJ20" s="69">
        <v>862</v>
      </c>
      <c r="BK20" s="69">
        <v>866</v>
      </c>
      <c r="BL20" s="69">
        <v>867</v>
      </c>
      <c r="BM20" s="69">
        <v>868</v>
      </c>
      <c r="BN20" s="69">
        <v>872</v>
      </c>
      <c r="BO20" s="170">
        <v>868</v>
      </c>
      <c r="BP20" s="170">
        <v>873</v>
      </c>
      <c r="BQ20" s="170">
        <v>873</v>
      </c>
      <c r="BR20" s="170">
        <v>873</v>
      </c>
      <c r="BS20" s="170">
        <v>873</v>
      </c>
      <c r="BT20" s="170">
        <f>BS20</f>
        <v>873</v>
      </c>
      <c r="BV20" s="170">
        <v>857</v>
      </c>
      <c r="BW20" s="170">
        <v>845</v>
      </c>
      <c r="BX20" s="170">
        <v>845</v>
      </c>
      <c r="BY20" s="170">
        <v>846</v>
      </c>
      <c r="BZ20" s="170">
        <v>849</v>
      </c>
      <c r="CA20" s="170">
        <v>850</v>
      </c>
      <c r="CB20" s="170">
        <v>850</v>
      </c>
      <c r="CC20" s="170">
        <v>850</v>
      </c>
      <c r="CD20" s="170">
        <v>846</v>
      </c>
      <c r="CE20" s="170">
        <v>842</v>
      </c>
      <c r="CF20" s="170">
        <v>843</v>
      </c>
      <c r="CG20" s="170">
        <v>842</v>
      </c>
      <c r="CH20" s="186">
        <f>CG20</f>
        <v>842</v>
      </c>
      <c r="CJ20" s="170">
        <v>840</v>
      </c>
      <c r="CK20" s="170">
        <v>845</v>
      </c>
      <c r="CL20" s="170">
        <v>848</v>
      </c>
      <c r="CM20" s="170">
        <v>848</v>
      </c>
      <c r="CN20" s="170">
        <v>846</v>
      </c>
      <c r="CO20" s="170">
        <v>847</v>
      </c>
      <c r="CP20" s="170">
        <v>845</v>
      </c>
      <c r="CQ20" s="170">
        <v>848</v>
      </c>
      <c r="CR20" s="170">
        <v>847</v>
      </c>
      <c r="CS20" s="170">
        <v>845</v>
      </c>
      <c r="CT20" s="170">
        <v>846</v>
      </c>
      <c r="CU20" s="170">
        <v>850</v>
      </c>
      <c r="CV20" s="193">
        <f>CU20</f>
        <v>850</v>
      </c>
      <c r="CX20" s="170">
        <v>850</v>
      </c>
      <c r="CY20" s="170">
        <v>851</v>
      </c>
      <c r="CZ20" s="170">
        <v>851</v>
      </c>
      <c r="DA20" s="170">
        <v>844</v>
      </c>
      <c r="DB20" s="170">
        <v>845</v>
      </c>
      <c r="DC20" s="170">
        <v>849</v>
      </c>
      <c r="DD20" s="170">
        <v>853</v>
      </c>
      <c r="DE20" s="170">
        <v>852</v>
      </c>
      <c r="DF20" s="170">
        <v>851</v>
      </c>
      <c r="DG20" s="170">
        <v>848</v>
      </c>
      <c r="DH20" s="170">
        <v>842</v>
      </c>
      <c r="DI20" s="170">
        <v>841</v>
      </c>
      <c r="DJ20" s="115">
        <f>DI20</f>
        <v>841</v>
      </c>
      <c r="DK20" s="116"/>
      <c r="DM20" s="118">
        <v>841</v>
      </c>
      <c r="DN20" s="118">
        <v>841</v>
      </c>
      <c r="DO20" s="118">
        <v>841</v>
      </c>
      <c r="DP20" s="118">
        <v>841</v>
      </c>
      <c r="DQ20" s="118">
        <v>831</v>
      </c>
      <c r="DR20" s="118">
        <v>831</v>
      </c>
      <c r="DS20" s="118">
        <v>831</v>
      </c>
      <c r="DT20" s="118">
        <v>831</v>
      </c>
      <c r="DU20" s="118">
        <v>831</v>
      </c>
      <c r="DV20" s="118">
        <v>831</v>
      </c>
      <c r="DW20" s="118">
        <v>842</v>
      </c>
      <c r="DX20" s="118">
        <v>842</v>
      </c>
      <c r="DY20" s="115">
        <f>DX20</f>
        <v>842</v>
      </c>
      <c r="DZ20" s="116" t="s">
        <v>505</v>
      </c>
    </row>
    <row r="21" spans="2:130" ht="20.5" hidden="1" customHeight="1" outlineLevel="1" x14ac:dyDescent="0.35">
      <c r="B21" s="69" t="s">
        <v>259</v>
      </c>
      <c r="C21" s="63"/>
      <c r="D21" s="69">
        <v>0</v>
      </c>
      <c r="E21" s="69">
        <v>0</v>
      </c>
      <c r="F21" s="69">
        <v>0</v>
      </c>
      <c r="G21" s="69"/>
      <c r="H21" s="69">
        <v>0</v>
      </c>
      <c r="I21" s="69">
        <v>0</v>
      </c>
      <c r="J21" s="69">
        <v>0</v>
      </c>
      <c r="K21" s="69">
        <v>0</v>
      </c>
      <c r="L21" s="69">
        <v>0</v>
      </c>
      <c r="M21" s="69">
        <v>0</v>
      </c>
      <c r="N21" s="69">
        <v>0</v>
      </c>
      <c r="O21" s="69">
        <v>0</v>
      </c>
      <c r="P21" s="69">
        <v>0</v>
      </c>
      <c r="R21" s="69">
        <v>0</v>
      </c>
      <c r="S21" s="69">
        <v>0</v>
      </c>
      <c r="T21" s="69">
        <v>0</v>
      </c>
      <c r="U21" s="69">
        <v>0</v>
      </c>
      <c r="V21" s="69">
        <v>0</v>
      </c>
      <c r="W21" s="69">
        <v>0</v>
      </c>
      <c r="X21" s="69">
        <v>0</v>
      </c>
      <c r="Y21" s="69">
        <v>0</v>
      </c>
      <c r="Z21" s="69">
        <v>0</v>
      </c>
      <c r="AA21" s="69">
        <v>0</v>
      </c>
      <c r="AB21" s="69">
        <v>0</v>
      </c>
      <c r="AC21" s="69">
        <v>0</v>
      </c>
      <c r="AD21" s="69">
        <v>0</v>
      </c>
      <c r="AF21" s="69">
        <v>0</v>
      </c>
      <c r="AG21" s="69">
        <v>0</v>
      </c>
      <c r="AH21" s="69">
        <v>0</v>
      </c>
      <c r="AI21" s="69">
        <v>0</v>
      </c>
      <c r="AJ21" s="69">
        <v>0</v>
      </c>
      <c r="AK21" s="69">
        <v>0</v>
      </c>
      <c r="AL21" s="69">
        <v>0</v>
      </c>
      <c r="AM21" s="69">
        <v>0</v>
      </c>
      <c r="AN21" s="69">
        <v>0</v>
      </c>
      <c r="AO21" s="69">
        <v>0</v>
      </c>
      <c r="AP21" s="69">
        <v>0</v>
      </c>
      <c r="AQ21" s="69">
        <v>0</v>
      </c>
      <c r="AR21" s="69">
        <f t="shared" ref="AR21:AR35" si="68">AQ21</f>
        <v>0</v>
      </c>
      <c r="AT21" s="69">
        <v>0</v>
      </c>
      <c r="AU21" s="69">
        <v>0</v>
      </c>
      <c r="AV21" s="69">
        <v>0</v>
      </c>
      <c r="AW21" s="69">
        <v>0</v>
      </c>
      <c r="AX21" s="69">
        <v>0</v>
      </c>
      <c r="AY21" s="69">
        <v>0</v>
      </c>
      <c r="AZ21" s="69">
        <v>0</v>
      </c>
      <c r="BA21" s="69">
        <v>0</v>
      </c>
      <c r="BB21" s="69">
        <v>0</v>
      </c>
      <c r="BC21" s="69">
        <v>0</v>
      </c>
      <c r="BD21" s="69">
        <v>0</v>
      </c>
      <c r="BE21" s="69">
        <v>0</v>
      </c>
      <c r="BF21" s="69">
        <f t="shared" ref="BF21:BF35" si="69">BE21</f>
        <v>0</v>
      </c>
      <c r="BH21" s="69">
        <v>0</v>
      </c>
      <c r="BI21" s="69">
        <v>0</v>
      </c>
      <c r="BJ21" s="69">
        <v>0</v>
      </c>
      <c r="BK21" s="69">
        <v>0</v>
      </c>
      <c r="BL21" s="69">
        <v>0</v>
      </c>
      <c r="BM21" s="69">
        <v>0</v>
      </c>
      <c r="BN21" s="69">
        <v>0</v>
      </c>
      <c r="BO21" s="170">
        <v>0</v>
      </c>
      <c r="BP21" s="170">
        <v>0</v>
      </c>
      <c r="BQ21" s="170">
        <v>0</v>
      </c>
      <c r="BR21" s="170">
        <v>0</v>
      </c>
      <c r="BS21" s="170">
        <v>0</v>
      </c>
      <c r="BT21" s="170">
        <f t="shared" ref="BT21:BT35" si="70">BS21</f>
        <v>0</v>
      </c>
      <c r="BV21" s="170">
        <v>0</v>
      </c>
      <c r="BW21" s="170">
        <v>0</v>
      </c>
      <c r="BX21" s="170">
        <v>0</v>
      </c>
      <c r="BY21" s="170">
        <v>0</v>
      </c>
      <c r="BZ21" s="170">
        <v>0</v>
      </c>
      <c r="CA21" s="170">
        <v>0</v>
      </c>
      <c r="CB21" s="170">
        <v>0</v>
      </c>
      <c r="CC21" s="170">
        <v>0</v>
      </c>
      <c r="CD21" s="170">
        <v>0</v>
      </c>
      <c r="CE21" s="170">
        <v>0</v>
      </c>
      <c r="CF21" s="170">
        <v>0</v>
      </c>
      <c r="CG21" s="170">
        <v>0</v>
      </c>
      <c r="CH21" s="186">
        <f t="shared" ref="CH21:CH35" si="71">CG21</f>
        <v>0</v>
      </c>
      <c r="CJ21" s="170">
        <v>0</v>
      </c>
      <c r="CK21" s="170">
        <v>0</v>
      </c>
      <c r="CL21" s="170">
        <v>0</v>
      </c>
      <c r="CM21" s="170">
        <v>0</v>
      </c>
      <c r="CN21" s="170">
        <v>0</v>
      </c>
      <c r="CO21" s="170">
        <v>0</v>
      </c>
      <c r="CP21" s="170">
        <v>0</v>
      </c>
      <c r="CQ21" s="170">
        <v>0</v>
      </c>
      <c r="CR21" s="170">
        <v>0</v>
      </c>
      <c r="CS21" s="170"/>
      <c r="CT21" s="170"/>
      <c r="CU21" s="170"/>
      <c r="CV21" s="193">
        <f t="shared" ref="CV21:CV24" si="72">CU21</f>
        <v>0</v>
      </c>
      <c r="CX21" s="170">
        <v>0</v>
      </c>
      <c r="CY21" s="170">
        <v>0</v>
      </c>
      <c r="CZ21" s="170">
        <v>0</v>
      </c>
      <c r="DA21" s="170">
        <v>0</v>
      </c>
      <c r="DB21" s="170">
        <v>0</v>
      </c>
      <c r="DC21" s="170">
        <v>0</v>
      </c>
      <c r="DD21" s="170">
        <v>0</v>
      </c>
      <c r="DE21" s="170">
        <v>0</v>
      </c>
      <c r="DF21" s="170">
        <v>0</v>
      </c>
      <c r="DG21" s="170">
        <v>0</v>
      </c>
      <c r="DH21" s="170">
        <v>0</v>
      </c>
      <c r="DI21" s="170">
        <v>0</v>
      </c>
      <c r="DJ21" s="115">
        <f t="shared" ref="DJ21:DJ25" si="73">DI21</f>
        <v>0</v>
      </c>
      <c r="DK21" s="116"/>
      <c r="DM21" s="118">
        <v>0</v>
      </c>
      <c r="DN21" s="118">
        <v>0</v>
      </c>
      <c r="DO21" s="118">
        <v>0</v>
      </c>
      <c r="DP21" s="118">
        <v>0</v>
      </c>
      <c r="DQ21" s="118">
        <v>0</v>
      </c>
      <c r="DR21" s="118">
        <v>0</v>
      </c>
      <c r="DS21" s="118">
        <v>0</v>
      </c>
      <c r="DT21" s="118">
        <v>0</v>
      </c>
      <c r="DU21" s="118">
        <v>0</v>
      </c>
      <c r="DV21" s="118">
        <v>0</v>
      </c>
      <c r="DW21" s="118">
        <v>0</v>
      </c>
      <c r="DX21" s="118">
        <v>0</v>
      </c>
      <c r="DY21" s="115">
        <f t="shared" ref="DY21:DY25" si="74">DX21</f>
        <v>0</v>
      </c>
      <c r="DZ21" s="116"/>
    </row>
    <row r="22" spans="2:130" ht="20.5" hidden="1" customHeight="1" outlineLevel="1" x14ac:dyDescent="0.35">
      <c r="B22" s="69" t="s">
        <v>260</v>
      </c>
      <c r="C22" s="63"/>
      <c r="D22" s="69">
        <v>0</v>
      </c>
      <c r="E22" s="69">
        <v>0</v>
      </c>
      <c r="F22" s="69">
        <v>0</v>
      </c>
      <c r="G22" s="69"/>
      <c r="H22" s="69">
        <v>0</v>
      </c>
      <c r="I22" s="69">
        <v>0</v>
      </c>
      <c r="J22" s="69">
        <v>0</v>
      </c>
      <c r="K22" s="69">
        <v>0</v>
      </c>
      <c r="L22" s="69">
        <v>0</v>
      </c>
      <c r="M22" s="69">
        <v>0</v>
      </c>
      <c r="N22" s="69">
        <v>0</v>
      </c>
      <c r="O22" s="69">
        <v>0</v>
      </c>
      <c r="P22" s="69">
        <v>0</v>
      </c>
      <c r="R22" s="69">
        <v>0</v>
      </c>
      <c r="S22" s="69">
        <v>0</v>
      </c>
      <c r="T22" s="69">
        <v>0</v>
      </c>
      <c r="U22" s="69">
        <v>0</v>
      </c>
      <c r="V22" s="69">
        <v>0</v>
      </c>
      <c r="W22" s="69">
        <v>0</v>
      </c>
      <c r="X22" s="69">
        <v>0</v>
      </c>
      <c r="Y22" s="69">
        <v>0</v>
      </c>
      <c r="Z22" s="69">
        <v>0</v>
      </c>
      <c r="AA22" s="69">
        <v>0</v>
      </c>
      <c r="AB22" s="69">
        <v>0</v>
      </c>
      <c r="AC22" s="69">
        <v>0</v>
      </c>
      <c r="AD22" s="69">
        <v>0</v>
      </c>
      <c r="AF22" s="69">
        <v>0</v>
      </c>
      <c r="AG22" s="69">
        <v>0</v>
      </c>
      <c r="AH22" s="69">
        <v>0</v>
      </c>
      <c r="AI22" s="69">
        <v>0</v>
      </c>
      <c r="AJ22" s="69">
        <v>0</v>
      </c>
      <c r="AK22" s="69">
        <v>0</v>
      </c>
      <c r="AL22" s="69">
        <v>0</v>
      </c>
      <c r="AM22" s="69">
        <v>0</v>
      </c>
      <c r="AN22" s="69">
        <v>0</v>
      </c>
      <c r="AO22" s="69">
        <v>0</v>
      </c>
      <c r="AP22" s="69">
        <v>0</v>
      </c>
      <c r="AQ22" s="69">
        <v>0</v>
      </c>
      <c r="AR22" s="69">
        <f t="shared" si="68"/>
        <v>0</v>
      </c>
      <c r="AT22" s="69">
        <v>0</v>
      </c>
      <c r="AU22" s="69">
        <v>0</v>
      </c>
      <c r="AV22" s="69">
        <v>0</v>
      </c>
      <c r="AW22" s="69">
        <v>0</v>
      </c>
      <c r="AX22" s="69">
        <v>0</v>
      </c>
      <c r="AY22" s="69">
        <v>0</v>
      </c>
      <c r="AZ22" s="69">
        <v>0</v>
      </c>
      <c r="BA22" s="69">
        <v>0</v>
      </c>
      <c r="BB22" s="69">
        <v>0</v>
      </c>
      <c r="BC22" s="69">
        <v>0</v>
      </c>
      <c r="BD22" s="69">
        <v>0</v>
      </c>
      <c r="BE22" s="69">
        <v>0</v>
      </c>
      <c r="BF22" s="69">
        <f t="shared" si="69"/>
        <v>0</v>
      </c>
      <c r="BH22" s="69">
        <v>0</v>
      </c>
      <c r="BI22" s="69">
        <v>0</v>
      </c>
      <c r="BJ22" s="69">
        <v>0</v>
      </c>
      <c r="BK22" s="69">
        <v>0</v>
      </c>
      <c r="BL22" s="69">
        <v>0</v>
      </c>
      <c r="BM22" s="69">
        <v>0</v>
      </c>
      <c r="BN22" s="69">
        <v>0</v>
      </c>
      <c r="BO22" s="170">
        <v>0</v>
      </c>
      <c r="BP22" s="170">
        <v>0</v>
      </c>
      <c r="BQ22" s="170">
        <v>0</v>
      </c>
      <c r="BR22" s="170">
        <v>0</v>
      </c>
      <c r="BS22" s="170">
        <v>0</v>
      </c>
      <c r="BT22" s="170">
        <f t="shared" si="70"/>
        <v>0</v>
      </c>
      <c r="BV22" s="170">
        <v>0</v>
      </c>
      <c r="BW22" s="170">
        <v>0</v>
      </c>
      <c r="BX22" s="170">
        <v>0</v>
      </c>
      <c r="BY22" s="170">
        <v>0</v>
      </c>
      <c r="BZ22" s="170">
        <v>0</v>
      </c>
      <c r="CA22" s="170">
        <v>0</v>
      </c>
      <c r="CB22" s="170">
        <v>0</v>
      </c>
      <c r="CC22" s="170">
        <v>0</v>
      </c>
      <c r="CD22" s="170">
        <v>0</v>
      </c>
      <c r="CE22" s="170">
        <v>0</v>
      </c>
      <c r="CF22" s="170">
        <v>0</v>
      </c>
      <c r="CG22" s="170">
        <v>0</v>
      </c>
      <c r="CH22" s="186">
        <f t="shared" si="71"/>
        <v>0</v>
      </c>
      <c r="CJ22" s="170">
        <v>0</v>
      </c>
      <c r="CK22" s="170">
        <v>0</v>
      </c>
      <c r="CL22" s="170">
        <v>0</v>
      </c>
      <c r="CM22" s="170">
        <v>0</v>
      </c>
      <c r="CN22" s="170">
        <v>0</v>
      </c>
      <c r="CO22" s="170">
        <v>0</v>
      </c>
      <c r="CP22" s="170">
        <v>0</v>
      </c>
      <c r="CQ22" s="170">
        <v>0</v>
      </c>
      <c r="CR22" s="170">
        <v>0</v>
      </c>
      <c r="CS22" s="170"/>
      <c r="CT22" s="170"/>
      <c r="CU22" s="170"/>
      <c r="CV22" s="193">
        <f t="shared" si="72"/>
        <v>0</v>
      </c>
      <c r="CX22" s="170">
        <v>0</v>
      </c>
      <c r="CY22" s="170">
        <v>0</v>
      </c>
      <c r="CZ22" s="170">
        <v>0</v>
      </c>
      <c r="DA22" s="170">
        <v>0</v>
      </c>
      <c r="DB22" s="170">
        <v>0</v>
      </c>
      <c r="DC22" s="170">
        <v>0</v>
      </c>
      <c r="DD22" s="170">
        <v>0</v>
      </c>
      <c r="DE22" s="170">
        <v>0</v>
      </c>
      <c r="DF22" s="170">
        <v>0</v>
      </c>
      <c r="DG22" s="170">
        <v>0</v>
      </c>
      <c r="DH22" s="170">
        <v>0</v>
      </c>
      <c r="DI22" s="170">
        <v>0</v>
      </c>
      <c r="DJ22" s="115">
        <f t="shared" si="73"/>
        <v>0</v>
      </c>
      <c r="DK22" s="116"/>
      <c r="DM22" s="118">
        <v>0</v>
      </c>
      <c r="DN22" s="118">
        <v>0</v>
      </c>
      <c r="DO22" s="118">
        <v>0</v>
      </c>
      <c r="DP22" s="118">
        <v>0</v>
      </c>
      <c r="DQ22" s="118">
        <v>0</v>
      </c>
      <c r="DR22" s="118">
        <v>0</v>
      </c>
      <c r="DS22" s="118">
        <v>0</v>
      </c>
      <c r="DT22" s="118">
        <v>0</v>
      </c>
      <c r="DU22" s="118">
        <v>0</v>
      </c>
      <c r="DV22" s="118">
        <v>0</v>
      </c>
      <c r="DW22" s="118">
        <v>0</v>
      </c>
      <c r="DX22" s="118">
        <v>0</v>
      </c>
      <c r="DY22" s="115">
        <f t="shared" si="74"/>
        <v>0</v>
      </c>
      <c r="DZ22" s="116"/>
    </row>
    <row r="23" spans="2:130" ht="20.5" hidden="1" customHeight="1" outlineLevel="1" x14ac:dyDescent="0.35">
      <c r="B23" s="69" t="s">
        <v>261</v>
      </c>
      <c r="C23" s="63"/>
      <c r="D23" s="69">
        <v>8</v>
      </c>
      <c r="E23" s="69">
        <v>8</v>
      </c>
      <c r="F23" s="69">
        <v>8</v>
      </c>
      <c r="G23" s="69"/>
      <c r="H23" s="69">
        <v>8</v>
      </c>
      <c r="I23" s="69">
        <v>7</v>
      </c>
      <c r="J23" s="69">
        <v>9</v>
      </c>
      <c r="K23" s="69">
        <v>8</v>
      </c>
      <c r="L23" s="69">
        <v>8</v>
      </c>
      <c r="M23" s="69">
        <v>8</v>
      </c>
      <c r="N23" s="69">
        <v>10</v>
      </c>
      <c r="O23" s="69">
        <v>10</v>
      </c>
      <c r="P23" s="69">
        <v>10</v>
      </c>
      <c r="R23" s="69">
        <v>10</v>
      </c>
      <c r="S23" s="69">
        <v>10</v>
      </c>
      <c r="T23" s="69">
        <v>9</v>
      </c>
      <c r="U23" s="69">
        <v>8</v>
      </c>
      <c r="V23" s="69">
        <v>8</v>
      </c>
      <c r="W23" s="69">
        <v>8</v>
      </c>
      <c r="X23" s="69">
        <v>8</v>
      </c>
      <c r="Y23" s="69">
        <v>8</v>
      </c>
      <c r="Z23" s="69">
        <v>8</v>
      </c>
      <c r="AA23" s="69">
        <v>8</v>
      </c>
      <c r="AB23" s="69">
        <v>8</v>
      </c>
      <c r="AC23" s="69">
        <v>8</v>
      </c>
      <c r="AD23" s="69">
        <v>8</v>
      </c>
      <c r="AF23" s="69">
        <v>8</v>
      </c>
      <c r="AG23" s="69">
        <v>7</v>
      </c>
      <c r="AH23" s="69">
        <v>7</v>
      </c>
      <c r="AI23" s="69">
        <v>8</v>
      </c>
      <c r="AJ23" s="69">
        <v>9</v>
      </c>
      <c r="AK23" s="69">
        <v>9</v>
      </c>
      <c r="AL23" s="69">
        <v>9</v>
      </c>
      <c r="AM23" s="69">
        <v>12</v>
      </c>
      <c r="AN23" s="69">
        <v>12</v>
      </c>
      <c r="AO23" s="69">
        <v>12</v>
      </c>
      <c r="AP23" s="69">
        <v>12</v>
      </c>
      <c r="AQ23" s="69">
        <v>12</v>
      </c>
      <c r="AR23" s="69">
        <f t="shared" si="68"/>
        <v>12</v>
      </c>
      <c r="AT23" s="69">
        <v>12</v>
      </c>
      <c r="AU23" s="69">
        <v>12</v>
      </c>
      <c r="AV23" s="69">
        <v>12</v>
      </c>
      <c r="AW23" s="69">
        <v>11</v>
      </c>
      <c r="AX23" s="69">
        <v>10</v>
      </c>
      <c r="AY23" s="69">
        <v>10</v>
      </c>
      <c r="AZ23" s="69">
        <v>10</v>
      </c>
      <c r="BA23" s="69">
        <v>10</v>
      </c>
      <c r="BB23" s="69">
        <v>10</v>
      </c>
      <c r="BC23" s="69">
        <v>7</v>
      </c>
      <c r="BD23" s="69">
        <v>7</v>
      </c>
      <c r="BE23" s="69">
        <v>7</v>
      </c>
      <c r="BF23" s="69">
        <f t="shared" si="69"/>
        <v>7</v>
      </c>
      <c r="BH23" s="69">
        <v>6</v>
      </c>
      <c r="BI23" s="69">
        <v>7</v>
      </c>
      <c r="BJ23" s="69">
        <v>8</v>
      </c>
      <c r="BK23" s="69">
        <v>8</v>
      </c>
      <c r="BL23" s="69">
        <v>8</v>
      </c>
      <c r="BM23" s="69">
        <v>7</v>
      </c>
      <c r="BN23" s="69">
        <v>7</v>
      </c>
      <c r="BO23" s="170">
        <v>7</v>
      </c>
      <c r="BP23" s="170">
        <v>8</v>
      </c>
      <c r="BQ23" s="170">
        <v>8</v>
      </c>
      <c r="BR23" s="170">
        <v>8</v>
      </c>
      <c r="BS23" s="170">
        <v>8</v>
      </c>
      <c r="BT23" s="170">
        <f t="shared" si="70"/>
        <v>8</v>
      </c>
      <c r="BV23" s="170">
        <v>7</v>
      </c>
      <c r="BW23" s="170">
        <v>7</v>
      </c>
      <c r="BX23" s="170">
        <v>7</v>
      </c>
      <c r="BY23" s="170">
        <v>6</v>
      </c>
      <c r="BZ23" s="170">
        <v>9</v>
      </c>
      <c r="CA23" s="170">
        <v>8</v>
      </c>
      <c r="CB23" s="170">
        <v>9</v>
      </c>
      <c r="CC23" s="170">
        <v>8</v>
      </c>
      <c r="CD23" s="170">
        <v>9</v>
      </c>
      <c r="CE23" s="170">
        <v>9</v>
      </c>
      <c r="CF23" s="170">
        <v>9</v>
      </c>
      <c r="CG23" s="170">
        <v>9</v>
      </c>
      <c r="CH23" s="186">
        <f t="shared" si="71"/>
        <v>9</v>
      </c>
      <c r="CJ23" s="170">
        <v>9</v>
      </c>
      <c r="CK23" s="170">
        <v>9</v>
      </c>
      <c r="CL23" s="170">
        <v>9</v>
      </c>
      <c r="CM23" s="170">
        <v>9</v>
      </c>
      <c r="CN23" s="170">
        <v>9</v>
      </c>
      <c r="CO23" s="170">
        <v>9</v>
      </c>
      <c r="CP23" s="170">
        <v>9</v>
      </c>
      <c r="CQ23" s="170">
        <v>9</v>
      </c>
      <c r="CR23" s="170">
        <v>7</v>
      </c>
      <c r="CS23" s="170">
        <v>9</v>
      </c>
      <c r="CT23" s="170">
        <v>9</v>
      </c>
      <c r="CU23" s="170">
        <v>9</v>
      </c>
      <c r="CV23" s="193">
        <f t="shared" si="72"/>
        <v>9</v>
      </c>
      <c r="CX23" s="170">
        <v>9</v>
      </c>
      <c r="CY23" s="170">
        <v>9</v>
      </c>
      <c r="CZ23" s="170">
        <v>9</v>
      </c>
      <c r="DA23" s="170">
        <v>9</v>
      </c>
      <c r="DB23" s="170">
        <v>9</v>
      </c>
      <c r="DC23" s="170">
        <v>8</v>
      </c>
      <c r="DD23" s="170">
        <v>9</v>
      </c>
      <c r="DE23" s="170">
        <v>9</v>
      </c>
      <c r="DF23" s="170">
        <v>9</v>
      </c>
      <c r="DG23" s="170">
        <v>9</v>
      </c>
      <c r="DH23" s="170">
        <v>9</v>
      </c>
      <c r="DI23" s="170">
        <v>8</v>
      </c>
      <c r="DJ23" s="115">
        <f t="shared" si="73"/>
        <v>8</v>
      </c>
      <c r="DK23" s="116"/>
      <c r="DM23" s="118">
        <v>9</v>
      </c>
      <c r="DN23" s="118">
        <v>9</v>
      </c>
      <c r="DO23" s="118">
        <v>9</v>
      </c>
      <c r="DP23" s="118">
        <v>9</v>
      </c>
      <c r="DQ23" s="118">
        <v>9</v>
      </c>
      <c r="DR23" s="118">
        <v>9</v>
      </c>
      <c r="DS23" s="118">
        <v>9</v>
      </c>
      <c r="DT23" s="118">
        <v>9</v>
      </c>
      <c r="DU23" s="118">
        <v>9</v>
      </c>
      <c r="DV23" s="118">
        <v>9</v>
      </c>
      <c r="DW23" s="118">
        <v>9</v>
      </c>
      <c r="DX23" s="118">
        <v>9</v>
      </c>
      <c r="DY23" s="115">
        <f t="shared" si="74"/>
        <v>9</v>
      </c>
      <c r="DZ23" s="116"/>
    </row>
    <row r="24" spans="2:130" ht="20.5" hidden="1" customHeight="1" outlineLevel="1" x14ac:dyDescent="0.35">
      <c r="B24" s="69" t="s">
        <v>262</v>
      </c>
      <c r="C24" s="63"/>
      <c r="D24" s="69">
        <v>5</v>
      </c>
      <c r="E24" s="69">
        <v>5</v>
      </c>
      <c r="F24" s="69">
        <v>5</v>
      </c>
      <c r="G24" s="69"/>
      <c r="H24" s="69">
        <v>7</v>
      </c>
      <c r="I24" s="69">
        <v>7</v>
      </c>
      <c r="J24" s="69">
        <v>5</v>
      </c>
      <c r="K24" s="69">
        <v>4</v>
      </c>
      <c r="L24" s="69">
        <v>4</v>
      </c>
      <c r="M24" s="69">
        <v>4</v>
      </c>
      <c r="N24" s="69">
        <v>4</v>
      </c>
      <c r="O24" s="69">
        <v>5</v>
      </c>
      <c r="P24" s="69">
        <v>5</v>
      </c>
      <c r="R24" s="69">
        <v>5</v>
      </c>
      <c r="S24" s="69">
        <v>5</v>
      </c>
      <c r="T24" s="69">
        <v>5</v>
      </c>
      <c r="U24" s="69">
        <v>4</v>
      </c>
      <c r="V24" s="69">
        <v>4</v>
      </c>
      <c r="W24" s="69">
        <v>4</v>
      </c>
      <c r="X24" s="69">
        <v>4</v>
      </c>
      <c r="Y24" s="69">
        <v>4</v>
      </c>
      <c r="Z24" s="69">
        <v>3</v>
      </c>
      <c r="AA24" s="69">
        <v>5</v>
      </c>
      <c r="AB24" s="69">
        <v>4</v>
      </c>
      <c r="AC24" s="69">
        <v>4</v>
      </c>
      <c r="AD24" s="69">
        <v>4</v>
      </c>
      <c r="AF24" s="69">
        <v>4</v>
      </c>
      <c r="AG24" s="69">
        <v>4</v>
      </c>
      <c r="AH24" s="69">
        <v>4</v>
      </c>
      <c r="AI24" s="69">
        <v>4</v>
      </c>
      <c r="AJ24" s="69">
        <v>3</v>
      </c>
      <c r="AK24" s="69">
        <v>5</v>
      </c>
      <c r="AL24" s="69">
        <v>4</v>
      </c>
      <c r="AM24" s="69">
        <v>4</v>
      </c>
      <c r="AN24" s="69">
        <v>4</v>
      </c>
      <c r="AO24" s="69">
        <v>5</v>
      </c>
      <c r="AP24" s="69">
        <v>5</v>
      </c>
      <c r="AQ24" s="69">
        <v>4</v>
      </c>
      <c r="AR24" s="69">
        <f t="shared" si="68"/>
        <v>4</v>
      </c>
      <c r="AT24" s="69">
        <v>5</v>
      </c>
      <c r="AU24" s="69">
        <v>5</v>
      </c>
      <c r="AV24" s="69">
        <v>5</v>
      </c>
      <c r="AW24" s="69">
        <v>5</v>
      </c>
      <c r="AX24" s="69">
        <v>5</v>
      </c>
      <c r="AY24" s="69">
        <v>4</v>
      </c>
      <c r="AZ24" s="69">
        <v>4</v>
      </c>
      <c r="BA24" s="69">
        <v>5</v>
      </c>
      <c r="BB24" s="69">
        <v>5</v>
      </c>
      <c r="BC24" s="69">
        <v>8</v>
      </c>
      <c r="BD24" s="69">
        <v>8</v>
      </c>
      <c r="BE24" s="69">
        <v>8</v>
      </c>
      <c r="BF24" s="69">
        <f t="shared" si="69"/>
        <v>8</v>
      </c>
      <c r="BH24" s="69">
        <v>4</v>
      </c>
      <c r="BI24" s="69">
        <v>5</v>
      </c>
      <c r="BJ24" s="69">
        <v>5</v>
      </c>
      <c r="BK24" s="69">
        <v>5</v>
      </c>
      <c r="BL24" s="69">
        <v>5</v>
      </c>
      <c r="BM24" s="69">
        <v>5</v>
      </c>
      <c r="BN24" s="69">
        <v>6</v>
      </c>
      <c r="BO24" s="170">
        <v>5</v>
      </c>
      <c r="BP24" s="170">
        <v>5</v>
      </c>
      <c r="BQ24" s="170">
        <v>5</v>
      </c>
      <c r="BR24" s="170">
        <v>5</v>
      </c>
      <c r="BS24" s="170">
        <v>5</v>
      </c>
      <c r="BT24" s="170">
        <f t="shared" si="70"/>
        <v>5</v>
      </c>
      <c r="BV24" s="170">
        <v>5</v>
      </c>
      <c r="BW24" s="170">
        <v>5</v>
      </c>
      <c r="BX24" s="170">
        <v>5</v>
      </c>
      <c r="BY24" s="170">
        <v>5</v>
      </c>
      <c r="BZ24" s="170">
        <v>5</v>
      </c>
      <c r="CA24" s="170">
        <v>4</v>
      </c>
      <c r="CB24" s="170">
        <v>3</v>
      </c>
      <c r="CC24" s="170">
        <v>3</v>
      </c>
      <c r="CD24" s="170">
        <v>3</v>
      </c>
      <c r="CE24" s="170">
        <v>3</v>
      </c>
      <c r="CF24" s="170">
        <v>3</v>
      </c>
      <c r="CG24" s="170">
        <v>3</v>
      </c>
      <c r="CH24" s="186">
        <f t="shared" si="71"/>
        <v>3</v>
      </c>
      <c r="CJ24" s="170">
        <v>3</v>
      </c>
      <c r="CK24" s="170">
        <v>3</v>
      </c>
      <c r="CL24" s="170">
        <v>3</v>
      </c>
      <c r="CM24" s="170">
        <v>3</v>
      </c>
      <c r="CN24" s="170">
        <v>3</v>
      </c>
      <c r="CO24" s="170">
        <v>3</v>
      </c>
      <c r="CP24" s="170">
        <v>3</v>
      </c>
      <c r="CQ24" s="170">
        <v>3</v>
      </c>
      <c r="CR24" s="170">
        <v>3</v>
      </c>
      <c r="CS24" s="170">
        <v>5</v>
      </c>
      <c r="CT24" s="170">
        <v>5</v>
      </c>
      <c r="CU24" s="170">
        <v>5</v>
      </c>
      <c r="CV24" s="193">
        <f t="shared" si="72"/>
        <v>5</v>
      </c>
      <c r="CX24" s="170">
        <v>3</v>
      </c>
      <c r="CY24" s="170">
        <v>3</v>
      </c>
      <c r="CZ24" s="170">
        <v>3</v>
      </c>
      <c r="DA24" s="170">
        <v>3</v>
      </c>
      <c r="DB24" s="170">
        <v>3</v>
      </c>
      <c r="DC24" s="170">
        <v>3</v>
      </c>
      <c r="DD24" s="170">
        <v>3</v>
      </c>
      <c r="DE24" s="170">
        <v>3</v>
      </c>
      <c r="DF24" s="170">
        <v>4</v>
      </c>
      <c r="DG24" s="170">
        <v>4</v>
      </c>
      <c r="DH24" s="170">
        <v>5</v>
      </c>
      <c r="DI24" s="170">
        <v>5</v>
      </c>
      <c r="DJ24" s="115">
        <f t="shared" si="73"/>
        <v>5</v>
      </c>
      <c r="DK24" s="116"/>
      <c r="DM24" s="118">
        <v>5</v>
      </c>
      <c r="DN24" s="118">
        <v>5</v>
      </c>
      <c r="DO24" s="118">
        <v>5</v>
      </c>
      <c r="DP24" s="118">
        <v>5</v>
      </c>
      <c r="DQ24" s="118">
        <v>5</v>
      </c>
      <c r="DR24" s="118">
        <v>5</v>
      </c>
      <c r="DS24" s="118">
        <v>5</v>
      </c>
      <c r="DT24" s="118">
        <v>5</v>
      </c>
      <c r="DU24" s="118">
        <v>5</v>
      </c>
      <c r="DV24" s="118">
        <v>5</v>
      </c>
      <c r="DW24" s="118">
        <v>5</v>
      </c>
      <c r="DX24" s="118">
        <v>5</v>
      </c>
      <c r="DY24" s="115">
        <f t="shared" si="74"/>
        <v>5</v>
      </c>
      <c r="DZ24" s="116"/>
    </row>
    <row r="25" spans="2:130" ht="20.5" hidden="1" customHeight="1" outlineLevel="1" x14ac:dyDescent="0.35">
      <c r="B25" s="69" t="s">
        <v>315</v>
      </c>
      <c r="C25" s="63"/>
      <c r="D25" s="69"/>
      <c r="E25" s="69"/>
      <c r="F25" s="69"/>
      <c r="G25" s="69"/>
      <c r="H25" s="69"/>
      <c r="I25" s="69"/>
      <c r="J25" s="69"/>
      <c r="K25" s="69"/>
      <c r="L25" s="69"/>
      <c r="M25" s="69"/>
      <c r="N25" s="69"/>
      <c r="O25" s="69"/>
      <c r="P25" s="69">
        <v>0</v>
      </c>
      <c r="R25" s="69"/>
      <c r="S25" s="69"/>
      <c r="T25" s="69"/>
      <c r="U25" s="69"/>
      <c r="V25" s="69"/>
      <c r="W25" s="69"/>
      <c r="X25" s="69"/>
      <c r="Y25" s="69"/>
      <c r="Z25" s="69"/>
      <c r="AA25" s="69"/>
      <c r="AB25" s="69"/>
      <c r="AC25" s="69"/>
      <c r="AD25" s="69">
        <v>0</v>
      </c>
      <c r="AF25" s="69"/>
      <c r="AG25" s="69"/>
      <c r="AH25" s="69"/>
      <c r="AI25" s="69"/>
      <c r="AJ25" s="69"/>
      <c r="AK25" s="69"/>
      <c r="AL25" s="69"/>
      <c r="AM25" s="69"/>
      <c r="AN25" s="69"/>
      <c r="AO25" s="69"/>
      <c r="AP25" s="69"/>
      <c r="AQ25" s="69"/>
      <c r="AR25" s="69">
        <v>0</v>
      </c>
      <c r="AT25" s="69"/>
      <c r="AU25" s="69"/>
      <c r="AV25" s="69"/>
      <c r="AW25" s="69"/>
      <c r="AX25" s="69"/>
      <c r="AY25" s="69"/>
      <c r="AZ25" s="69"/>
      <c r="BA25" s="69"/>
      <c r="BB25" s="69"/>
      <c r="BC25" s="69"/>
      <c r="BD25" s="69"/>
      <c r="BE25" s="69"/>
      <c r="BF25" s="69"/>
      <c r="BH25" s="69">
        <v>3</v>
      </c>
      <c r="BI25" s="69">
        <v>3</v>
      </c>
      <c r="BJ25" s="69">
        <v>3</v>
      </c>
      <c r="BK25" s="69">
        <v>3</v>
      </c>
      <c r="BL25" s="69">
        <v>3</v>
      </c>
      <c r="BM25" s="69">
        <v>3</v>
      </c>
      <c r="BN25" s="69">
        <v>3</v>
      </c>
      <c r="BO25" s="170">
        <v>3</v>
      </c>
      <c r="BP25" s="170">
        <v>3</v>
      </c>
      <c r="BQ25" s="170">
        <v>3</v>
      </c>
      <c r="BR25" s="170">
        <v>3</v>
      </c>
      <c r="BS25" s="170">
        <v>3</v>
      </c>
      <c r="BT25" s="170">
        <f t="shared" si="70"/>
        <v>3</v>
      </c>
      <c r="BV25" s="170">
        <v>3</v>
      </c>
      <c r="BW25" s="170">
        <v>3</v>
      </c>
      <c r="BX25" s="170">
        <v>3</v>
      </c>
      <c r="BY25" s="170">
        <v>3</v>
      </c>
      <c r="BZ25" s="170">
        <v>3</v>
      </c>
      <c r="CA25" s="170">
        <v>3</v>
      </c>
      <c r="CB25" s="170">
        <v>3</v>
      </c>
      <c r="CC25" s="170">
        <v>3</v>
      </c>
      <c r="CD25" s="170">
        <v>3</v>
      </c>
      <c r="CE25" s="170">
        <v>3</v>
      </c>
      <c r="CF25" s="170">
        <v>3</v>
      </c>
      <c r="CG25" s="170">
        <v>3</v>
      </c>
      <c r="CH25" s="186">
        <f t="shared" si="71"/>
        <v>3</v>
      </c>
      <c r="CJ25" s="170">
        <v>3</v>
      </c>
      <c r="CK25" s="170">
        <v>3</v>
      </c>
      <c r="CL25" s="170">
        <v>3</v>
      </c>
      <c r="CM25" s="170">
        <v>3</v>
      </c>
      <c r="CN25" s="170">
        <v>3</v>
      </c>
      <c r="CO25" s="170">
        <v>3</v>
      </c>
      <c r="CP25" s="170">
        <v>3</v>
      </c>
      <c r="CQ25" s="170">
        <v>3</v>
      </c>
      <c r="CR25" s="170">
        <v>3</v>
      </c>
      <c r="CS25" s="170">
        <v>3</v>
      </c>
      <c r="CT25" s="170">
        <v>3</v>
      </c>
      <c r="CU25" s="170">
        <v>3</v>
      </c>
      <c r="CV25" s="193"/>
      <c r="CX25" s="170">
        <v>3</v>
      </c>
      <c r="CY25" s="170">
        <v>3</v>
      </c>
      <c r="CZ25" s="170">
        <v>3</v>
      </c>
      <c r="DA25" s="170">
        <v>3</v>
      </c>
      <c r="DB25" s="170">
        <v>3</v>
      </c>
      <c r="DC25" s="170">
        <v>3</v>
      </c>
      <c r="DD25" s="170">
        <v>3</v>
      </c>
      <c r="DE25" s="170">
        <v>3</v>
      </c>
      <c r="DF25" s="170">
        <v>3</v>
      </c>
      <c r="DG25" s="170">
        <v>3</v>
      </c>
      <c r="DH25" s="170">
        <v>3</v>
      </c>
      <c r="DI25" s="170">
        <v>3</v>
      </c>
      <c r="DJ25" s="115">
        <f t="shared" si="73"/>
        <v>3</v>
      </c>
      <c r="DK25" s="116"/>
      <c r="DM25" s="118">
        <v>3</v>
      </c>
      <c r="DN25" s="118">
        <v>3</v>
      </c>
      <c r="DO25" s="118">
        <v>3</v>
      </c>
      <c r="DP25" s="118">
        <v>3</v>
      </c>
      <c r="DQ25" s="118">
        <v>3</v>
      </c>
      <c r="DR25" s="118">
        <v>3</v>
      </c>
      <c r="DS25" s="118">
        <v>3</v>
      </c>
      <c r="DT25" s="118">
        <v>3</v>
      </c>
      <c r="DU25" s="118">
        <v>3</v>
      </c>
      <c r="DV25" s="118">
        <v>3</v>
      </c>
      <c r="DW25" s="118">
        <v>3</v>
      </c>
      <c r="DX25" s="118">
        <v>3</v>
      </c>
      <c r="DY25" s="115">
        <f t="shared" si="74"/>
        <v>3</v>
      </c>
      <c r="DZ25" s="116"/>
    </row>
    <row r="26" spans="2:130" ht="20.5" hidden="1" customHeight="1" outlineLevel="1" x14ac:dyDescent="0.35">
      <c r="B26" s="69" t="s">
        <v>263</v>
      </c>
      <c r="C26" s="63"/>
      <c r="D26" s="69">
        <v>7</v>
      </c>
      <c r="E26" s="69">
        <v>7</v>
      </c>
      <c r="F26" s="69">
        <v>7</v>
      </c>
      <c r="G26" s="69"/>
      <c r="H26" s="69">
        <v>7</v>
      </c>
      <c r="I26" s="69">
        <v>7</v>
      </c>
      <c r="J26" s="69">
        <v>7</v>
      </c>
      <c r="K26" s="69">
        <v>7</v>
      </c>
      <c r="L26" s="69">
        <v>7</v>
      </c>
      <c r="M26" s="69">
        <v>7</v>
      </c>
      <c r="N26" s="69">
        <v>7</v>
      </c>
      <c r="O26" s="69">
        <v>7</v>
      </c>
      <c r="P26" s="69">
        <v>7</v>
      </c>
      <c r="R26" s="69">
        <v>6</v>
      </c>
      <c r="S26" s="69">
        <v>6</v>
      </c>
      <c r="T26" s="69">
        <v>6</v>
      </c>
      <c r="U26" s="69">
        <v>6</v>
      </c>
      <c r="V26" s="69">
        <v>6</v>
      </c>
      <c r="W26" s="69">
        <v>7</v>
      </c>
      <c r="X26" s="69">
        <v>7</v>
      </c>
      <c r="Y26" s="69">
        <v>7</v>
      </c>
      <c r="Z26" s="69">
        <v>7</v>
      </c>
      <c r="AA26" s="69">
        <v>7</v>
      </c>
      <c r="AB26" s="69">
        <v>7</v>
      </c>
      <c r="AC26" s="69">
        <v>7</v>
      </c>
      <c r="AD26" s="69">
        <v>7</v>
      </c>
      <c r="AF26" s="69">
        <v>7</v>
      </c>
      <c r="AG26" s="69">
        <v>7</v>
      </c>
      <c r="AH26" s="69">
        <v>8</v>
      </c>
      <c r="AI26" s="69">
        <v>8</v>
      </c>
      <c r="AJ26" s="69">
        <v>7</v>
      </c>
      <c r="AK26" s="69">
        <v>7</v>
      </c>
      <c r="AL26" s="69">
        <v>7</v>
      </c>
      <c r="AM26" s="69">
        <v>7</v>
      </c>
      <c r="AN26" s="69">
        <v>7</v>
      </c>
      <c r="AO26" s="69">
        <v>7</v>
      </c>
      <c r="AP26" s="69">
        <v>7</v>
      </c>
      <c r="AQ26" s="69">
        <v>6</v>
      </c>
      <c r="AR26" s="69">
        <f t="shared" si="68"/>
        <v>6</v>
      </c>
      <c r="AT26" s="69">
        <v>5</v>
      </c>
      <c r="AU26" s="69">
        <v>4</v>
      </c>
      <c r="AV26" s="69">
        <v>6</v>
      </c>
      <c r="AW26" s="69">
        <v>7</v>
      </c>
      <c r="AX26" s="69">
        <v>6</v>
      </c>
      <c r="AY26" s="69">
        <v>6</v>
      </c>
      <c r="AZ26" s="69">
        <v>6</v>
      </c>
      <c r="BA26" s="69">
        <v>6</v>
      </c>
      <c r="BB26" s="69">
        <v>6</v>
      </c>
      <c r="BC26" s="69">
        <v>6</v>
      </c>
      <c r="BD26" s="69">
        <v>6</v>
      </c>
      <c r="BE26" s="69">
        <v>5</v>
      </c>
      <c r="BF26" s="69">
        <f t="shared" si="69"/>
        <v>5</v>
      </c>
      <c r="BH26" s="69">
        <v>5</v>
      </c>
      <c r="BI26" s="69">
        <v>6</v>
      </c>
      <c r="BJ26" s="69">
        <v>6</v>
      </c>
      <c r="BK26" s="69">
        <v>5</v>
      </c>
      <c r="BL26" s="69">
        <v>5</v>
      </c>
      <c r="BM26" s="69">
        <v>5</v>
      </c>
      <c r="BN26" s="69">
        <v>4</v>
      </c>
      <c r="BO26" s="170">
        <v>6</v>
      </c>
      <c r="BP26" s="170">
        <v>7</v>
      </c>
      <c r="BQ26" s="170">
        <v>7</v>
      </c>
      <c r="BR26" s="170">
        <v>7</v>
      </c>
      <c r="BS26" s="170">
        <v>7</v>
      </c>
      <c r="BT26" s="170">
        <f t="shared" si="70"/>
        <v>7</v>
      </c>
      <c r="BV26" s="170">
        <v>7</v>
      </c>
      <c r="BW26" s="170">
        <v>6</v>
      </c>
      <c r="BX26" s="170">
        <v>6</v>
      </c>
      <c r="BY26" s="170">
        <v>6</v>
      </c>
      <c r="BZ26" s="170">
        <v>7</v>
      </c>
      <c r="CA26" s="170">
        <v>7</v>
      </c>
      <c r="CB26" s="170">
        <v>7</v>
      </c>
      <c r="CC26" s="170">
        <v>7</v>
      </c>
      <c r="CD26" s="170">
        <v>7</v>
      </c>
      <c r="CE26" s="170">
        <v>5</v>
      </c>
      <c r="CF26" s="170">
        <v>5</v>
      </c>
      <c r="CG26" s="170">
        <v>3</v>
      </c>
      <c r="CH26" s="186">
        <f t="shared" si="71"/>
        <v>3</v>
      </c>
      <c r="CJ26" s="170">
        <v>3</v>
      </c>
      <c r="CK26" s="170">
        <v>3</v>
      </c>
      <c r="CL26" s="170">
        <v>3</v>
      </c>
      <c r="CM26" s="170">
        <v>3</v>
      </c>
      <c r="CN26" s="170">
        <v>3</v>
      </c>
      <c r="CO26" s="170">
        <v>3</v>
      </c>
      <c r="CP26" s="170">
        <v>4</v>
      </c>
      <c r="CQ26" s="170">
        <v>4</v>
      </c>
      <c r="CR26" s="170">
        <v>4</v>
      </c>
      <c r="CS26" s="170">
        <v>4</v>
      </c>
      <c r="CT26" s="170">
        <v>4</v>
      </c>
      <c r="CU26" s="170">
        <v>4</v>
      </c>
      <c r="CV26" s="193">
        <f t="shared" ref="CV26:CV34" si="75">CU26</f>
        <v>4</v>
      </c>
      <c r="CX26" s="170">
        <v>4</v>
      </c>
      <c r="CY26" s="170">
        <v>5</v>
      </c>
      <c r="CZ26" s="170">
        <v>5</v>
      </c>
      <c r="DA26" s="170">
        <v>5</v>
      </c>
      <c r="DB26" s="170">
        <v>5</v>
      </c>
      <c r="DC26" s="170">
        <v>5</v>
      </c>
      <c r="DD26" s="170">
        <v>5</v>
      </c>
      <c r="DE26" s="170">
        <v>5</v>
      </c>
      <c r="DF26" s="170">
        <v>5</v>
      </c>
      <c r="DG26" s="170">
        <v>5</v>
      </c>
      <c r="DH26" s="170">
        <v>5</v>
      </c>
      <c r="DI26" s="170">
        <v>5</v>
      </c>
      <c r="DJ26" s="115">
        <f t="shared" ref="DJ26:DJ35" si="76">DI26</f>
        <v>5</v>
      </c>
      <c r="DK26" s="116"/>
      <c r="DM26" s="118">
        <v>7</v>
      </c>
      <c r="DN26" s="118">
        <v>7</v>
      </c>
      <c r="DO26" s="118">
        <v>7</v>
      </c>
      <c r="DP26" s="118">
        <v>7</v>
      </c>
      <c r="DQ26" s="118">
        <v>7</v>
      </c>
      <c r="DR26" s="118">
        <v>7</v>
      </c>
      <c r="DS26" s="118">
        <v>7</v>
      </c>
      <c r="DT26" s="118">
        <v>7</v>
      </c>
      <c r="DU26" s="118">
        <v>7</v>
      </c>
      <c r="DV26" s="118">
        <v>7</v>
      </c>
      <c r="DW26" s="118">
        <v>7</v>
      </c>
      <c r="DX26" s="118">
        <v>7</v>
      </c>
      <c r="DY26" s="115">
        <f t="shared" ref="DY26:DY35" si="77">DX26</f>
        <v>7</v>
      </c>
      <c r="DZ26" s="116"/>
    </row>
    <row r="27" spans="2:130" ht="20.5" hidden="1" customHeight="1" outlineLevel="1" x14ac:dyDescent="0.35">
      <c r="B27" s="69" t="s">
        <v>264</v>
      </c>
      <c r="C27" s="63"/>
      <c r="D27" s="69">
        <v>0</v>
      </c>
      <c r="E27" s="69">
        <v>0</v>
      </c>
      <c r="F27" s="69">
        <v>0</v>
      </c>
      <c r="G27" s="69"/>
      <c r="H27" s="69">
        <v>0</v>
      </c>
      <c r="I27" s="69">
        <v>0</v>
      </c>
      <c r="J27" s="69">
        <v>0</v>
      </c>
      <c r="K27" s="69">
        <v>0</v>
      </c>
      <c r="L27" s="69">
        <v>0</v>
      </c>
      <c r="M27" s="69">
        <v>0</v>
      </c>
      <c r="N27" s="69">
        <v>0</v>
      </c>
      <c r="O27" s="69">
        <v>0</v>
      </c>
      <c r="P27" s="69">
        <v>0</v>
      </c>
      <c r="R27" s="69">
        <v>0</v>
      </c>
      <c r="S27" s="69">
        <v>0</v>
      </c>
      <c r="T27" s="69">
        <v>0</v>
      </c>
      <c r="U27" s="69">
        <v>0</v>
      </c>
      <c r="V27" s="69">
        <v>0</v>
      </c>
      <c r="W27" s="69">
        <v>0</v>
      </c>
      <c r="X27" s="69">
        <v>0</v>
      </c>
      <c r="Y27" s="69">
        <v>0</v>
      </c>
      <c r="Z27" s="69">
        <v>0</v>
      </c>
      <c r="AA27" s="69">
        <v>0</v>
      </c>
      <c r="AB27" s="69">
        <v>0</v>
      </c>
      <c r="AC27" s="69">
        <v>0</v>
      </c>
      <c r="AD27" s="69">
        <v>0</v>
      </c>
      <c r="AF27" s="69">
        <v>0</v>
      </c>
      <c r="AG27" s="69">
        <v>0</v>
      </c>
      <c r="AH27" s="69">
        <v>0</v>
      </c>
      <c r="AI27" s="69">
        <v>0</v>
      </c>
      <c r="AJ27" s="69">
        <v>0</v>
      </c>
      <c r="AK27" s="69">
        <v>0</v>
      </c>
      <c r="AL27" s="69">
        <v>0</v>
      </c>
      <c r="AM27" s="69">
        <v>0</v>
      </c>
      <c r="AN27" s="69">
        <v>0</v>
      </c>
      <c r="AO27" s="69">
        <v>0</v>
      </c>
      <c r="AP27" s="69">
        <v>0</v>
      </c>
      <c r="AQ27" s="69">
        <v>0</v>
      </c>
      <c r="AR27" s="69">
        <f t="shared" si="68"/>
        <v>0</v>
      </c>
      <c r="AT27" s="69">
        <v>0</v>
      </c>
      <c r="AU27" s="69">
        <v>0</v>
      </c>
      <c r="AV27" s="69">
        <v>0</v>
      </c>
      <c r="AW27" s="69">
        <v>0</v>
      </c>
      <c r="AX27" s="69">
        <v>0</v>
      </c>
      <c r="AY27" s="69">
        <v>0</v>
      </c>
      <c r="AZ27" s="69">
        <v>0</v>
      </c>
      <c r="BA27" s="69">
        <v>0</v>
      </c>
      <c r="BB27" s="69">
        <v>0</v>
      </c>
      <c r="BC27" s="69">
        <v>0</v>
      </c>
      <c r="BD27" s="69">
        <v>0</v>
      </c>
      <c r="BE27" s="69">
        <v>0</v>
      </c>
      <c r="BF27" s="69">
        <f t="shared" si="69"/>
        <v>0</v>
      </c>
      <c r="BH27" s="69">
        <v>0</v>
      </c>
      <c r="BI27" s="69">
        <v>0</v>
      </c>
      <c r="BJ27" s="69">
        <v>0</v>
      </c>
      <c r="BK27" s="69">
        <v>0</v>
      </c>
      <c r="BL27" s="69">
        <v>0</v>
      </c>
      <c r="BM27" s="69">
        <v>0</v>
      </c>
      <c r="BN27" s="69">
        <v>0</v>
      </c>
      <c r="BO27" s="170">
        <v>0</v>
      </c>
      <c r="BP27" s="170"/>
      <c r="BQ27" s="170"/>
      <c r="BR27" s="170"/>
      <c r="BS27" s="170"/>
      <c r="BT27" s="170">
        <f t="shared" si="70"/>
        <v>0</v>
      </c>
      <c r="BV27" s="170">
        <v>0</v>
      </c>
      <c r="BW27" s="170">
        <v>0</v>
      </c>
      <c r="BX27" s="170">
        <v>0</v>
      </c>
      <c r="BY27" s="170">
        <v>0</v>
      </c>
      <c r="BZ27" s="170">
        <v>0</v>
      </c>
      <c r="CA27" s="170">
        <v>0</v>
      </c>
      <c r="CB27" s="170">
        <v>0</v>
      </c>
      <c r="CC27" s="170">
        <v>0</v>
      </c>
      <c r="CD27" s="170">
        <v>0</v>
      </c>
      <c r="CE27" s="170">
        <v>0</v>
      </c>
      <c r="CF27" s="170">
        <v>0</v>
      </c>
      <c r="CG27" s="170">
        <v>0</v>
      </c>
      <c r="CH27" s="186">
        <f t="shared" si="71"/>
        <v>0</v>
      </c>
      <c r="CJ27" s="170">
        <v>0</v>
      </c>
      <c r="CK27" s="170">
        <v>0</v>
      </c>
      <c r="CL27" s="170">
        <v>0</v>
      </c>
      <c r="CM27" s="170">
        <v>0</v>
      </c>
      <c r="CN27" s="170">
        <v>0</v>
      </c>
      <c r="CO27" s="170">
        <v>0</v>
      </c>
      <c r="CP27" s="170">
        <v>0</v>
      </c>
      <c r="CQ27" s="170">
        <v>0</v>
      </c>
      <c r="CR27" s="170">
        <v>0</v>
      </c>
      <c r="CS27" s="170"/>
      <c r="CT27" s="170"/>
      <c r="CU27" s="170"/>
      <c r="CV27" s="193">
        <f t="shared" si="75"/>
        <v>0</v>
      </c>
      <c r="CX27" s="170">
        <v>0</v>
      </c>
      <c r="CY27" s="170">
        <v>0</v>
      </c>
      <c r="CZ27" s="170">
        <v>0</v>
      </c>
      <c r="DA27" s="170">
        <v>0</v>
      </c>
      <c r="DB27" s="170">
        <v>0</v>
      </c>
      <c r="DC27" s="170">
        <v>0</v>
      </c>
      <c r="DD27" s="170">
        <v>0</v>
      </c>
      <c r="DE27" s="170">
        <v>0</v>
      </c>
      <c r="DF27" s="170">
        <v>0</v>
      </c>
      <c r="DG27" s="170">
        <v>0</v>
      </c>
      <c r="DH27" s="170">
        <v>0</v>
      </c>
      <c r="DI27" s="170">
        <v>0</v>
      </c>
      <c r="DJ27" s="115">
        <f t="shared" si="76"/>
        <v>0</v>
      </c>
      <c r="DK27" s="116"/>
      <c r="DM27" s="118">
        <v>0</v>
      </c>
      <c r="DN27" s="118">
        <v>0</v>
      </c>
      <c r="DO27" s="118">
        <v>0</v>
      </c>
      <c r="DP27" s="118">
        <v>0</v>
      </c>
      <c r="DQ27" s="118">
        <v>0</v>
      </c>
      <c r="DR27" s="118">
        <v>0</v>
      </c>
      <c r="DS27" s="118">
        <v>0</v>
      </c>
      <c r="DT27" s="118">
        <v>0</v>
      </c>
      <c r="DU27" s="118">
        <v>0</v>
      </c>
      <c r="DV27" s="118">
        <v>0</v>
      </c>
      <c r="DW27" s="118">
        <v>0</v>
      </c>
      <c r="DX27" s="118">
        <v>0</v>
      </c>
      <c r="DY27" s="115">
        <f t="shared" si="77"/>
        <v>0</v>
      </c>
      <c r="DZ27" s="116"/>
    </row>
    <row r="28" spans="2:130" ht="20.5" hidden="1" customHeight="1" outlineLevel="1" x14ac:dyDescent="0.35">
      <c r="B28" s="69" t="s">
        <v>288</v>
      </c>
      <c r="C28" s="63"/>
      <c r="D28" s="69">
        <v>0</v>
      </c>
      <c r="E28" s="69">
        <v>0</v>
      </c>
      <c r="F28" s="69">
        <v>0</v>
      </c>
      <c r="G28" s="69"/>
      <c r="H28" s="69">
        <v>0</v>
      </c>
      <c r="I28" s="69">
        <v>0</v>
      </c>
      <c r="J28" s="69">
        <v>0</v>
      </c>
      <c r="K28" s="69">
        <v>0</v>
      </c>
      <c r="L28" s="69">
        <v>0</v>
      </c>
      <c r="M28" s="69">
        <v>0</v>
      </c>
      <c r="N28" s="69">
        <v>0</v>
      </c>
      <c r="O28" s="69">
        <v>0</v>
      </c>
      <c r="P28" s="69">
        <v>0</v>
      </c>
      <c r="R28" s="69">
        <v>0</v>
      </c>
      <c r="S28" s="69">
        <v>0</v>
      </c>
      <c r="T28" s="69">
        <v>0</v>
      </c>
      <c r="U28" s="69">
        <v>0</v>
      </c>
      <c r="V28" s="69">
        <v>0</v>
      </c>
      <c r="W28" s="69">
        <v>0</v>
      </c>
      <c r="X28" s="69">
        <v>0</v>
      </c>
      <c r="Y28" s="69">
        <v>0</v>
      </c>
      <c r="Z28" s="69">
        <v>0</v>
      </c>
      <c r="AA28" s="69">
        <v>0</v>
      </c>
      <c r="AB28" s="69">
        <v>0</v>
      </c>
      <c r="AC28" s="69">
        <v>0</v>
      </c>
      <c r="AD28" s="69">
        <v>0</v>
      </c>
      <c r="AF28" s="69">
        <v>0</v>
      </c>
      <c r="AG28" s="69">
        <v>0</v>
      </c>
      <c r="AH28" s="69">
        <v>0</v>
      </c>
      <c r="AI28" s="69">
        <v>0</v>
      </c>
      <c r="AJ28" s="69">
        <v>0</v>
      </c>
      <c r="AK28" s="69">
        <v>0</v>
      </c>
      <c r="AL28" s="69">
        <v>0</v>
      </c>
      <c r="AM28" s="69">
        <v>0</v>
      </c>
      <c r="AN28" s="69">
        <v>0</v>
      </c>
      <c r="AO28" s="69">
        <v>0</v>
      </c>
      <c r="AP28" s="69">
        <v>0</v>
      </c>
      <c r="AQ28" s="69">
        <v>0</v>
      </c>
      <c r="AR28" s="69">
        <f t="shared" si="68"/>
        <v>0</v>
      </c>
      <c r="AT28" s="69">
        <v>0</v>
      </c>
      <c r="AU28" s="69">
        <v>0</v>
      </c>
      <c r="AV28" s="69">
        <v>0</v>
      </c>
      <c r="AW28" s="69">
        <v>0</v>
      </c>
      <c r="AX28" s="69">
        <v>0</v>
      </c>
      <c r="AY28" s="69">
        <v>0</v>
      </c>
      <c r="AZ28" s="69">
        <v>0</v>
      </c>
      <c r="BA28" s="69">
        <v>0</v>
      </c>
      <c r="BB28" s="69">
        <v>0</v>
      </c>
      <c r="BC28" s="69">
        <v>0</v>
      </c>
      <c r="BD28" s="69">
        <v>0</v>
      </c>
      <c r="BE28" s="69">
        <v>0</v>
      </c>
      <c r="BF28" s="69">
        <f t="shared" si="69"/>
        <v>0</v>
      </c>
      <c r="BH28" s="69">
        <v>0</v>
      </c>
      <c r="BI28" s="69">
        <v>0</v>
      </c>
      <c r="BJ28" s="69">
        <v>0</v>
      </c>
      <c r="BK28" s="69">
        <v>0</v>
      </c>
      <c r="BL28" s="69">
        <v>0</v>
      </c>
      <c r="BM28" s="69">
        <v>0</v>
      </c>
      <c r="BN28" s="69">
        <v>0</v>
      </c>
      <c r="BO28" s="170">
        <v>0</v>
      </c>
      <c r="BP28" s="170"/>
      <c r="BQ28" s="170"/>
      <c r="BR28" s="170"/>
      <c r="BS28" s="170"/>
      <c r="BT28" s="170">
        <f t="shared" si="70"/>
        <v>0</v>
      </c>
      <c r="BV28" s="170">
        <v>0</v>
      </c>
      <c r="BW28" s="170">
        <v>0</v>
      </c>
      <c r="BX28" s="170">
        <v>0</v>
      </c>
      <c r="BY28" s="170">
        <v>0</v>
      </c>
      <c r="BZ28" s="170">
        <v>0</v>
      </c>
      <c r="CA28" s="170">
        <v>0</v>
      </c>
      <c r="CB28" s="170">
        <v>0</v>
      </c>
      <c r="CC28" s="170">
        <v>0</v>
      </c>
      <c r="CD28" s="170">
        <v>0</v>
      </c>
      <c r="CE28" s="170">
        <v>0</v>
      </c>
      <c r="CF28" s="170">
        <v>0</v>
      </c>
      <c r="CG28" s="170">
        <v>0</v>
      </c>
      <c r="CH28" s="186">
        <f t="shared" si="71"/>
        <v>0</v>
      </c>
      <c r="CJ28" s="170">
        <v>0</v>
      </c>
      <c r="CK28" s="170">
        <v>0</v>
      </c>
      <c r="CL28" s="170">
        <v>0</v>
      </c>
      <c r="CM28" s="170">
        <v>0</v>
      </c>
      <c r="CN28" s="170">
        <v>0</v>
      </c>
      <c r="CO28" s="170">
        <v>0</v>
      </c>
      <c r="CP28" s="170">
        <v>0</v>
      </c>
      <c r="CQ28" s="170">
        <v>0</v>
      </c>
      <c r="CR28" s="170">
        <v>0</v>
      </c>
      <c r="CS28" s="170"/>
      <c r="CT28" s="170"/>
      <c r="CU28" s="170"/>
      <c r="CV28" s="193">
        <f t="shared" si="75"/>
        <v>0</v>
      </c>
      <c r="CX28" s="170">
        <v>0</v>
      </c>
      <c r="CY28" s="170">
        <v>0</v>
      </c>
      <c r="CZ28" s="170">
        <v>0</v>
      </c>
      <c r="DA28" s="170">
        <v>0</v>
      </c>
      <c r="DB28" s="170">
        <v>0</v>
      </c>
      <c r="DC28" s="170">
        <v>0</v>
      </c>
      <c r="DD28" s="170">
        <v>0</v>
      </c>
      <c r="DE28" s="170">
        <v>0</v>
      </c>
      <c r="DF28" s="170">
        <v>0</v>
      </c>
      <c r="DG28" s="170">
        <v>0</v>
      </c>
      <c r="DH28" s="170">
        <v>0</v>
      </c>
      <c r="DI28" s="170">
        <v>0</v>
      </c>
      <c r="DJ28" s="115">
        <f t="shared" si="76"/>
        <v>0</v>
      </c>
      <c r="DK28" s="116"/>
      <c r="DM28" s="118">
        <v>0</v>
      </c>
      <c r="DN28" s="118">
        <v>0</v>
      </c>
      <c r="DO28" s="118">
        <v>0</v>
      </c>
      <c r="DP28" s="118">
        <v>0</v>
      </c>
      <c r="DQ28" s="118">
        <v>0</v>
      </c>
      <c r="DR28" s="118">
        <v>0</v>
      </c>
      <c r="DS28" s="118">
        <v>0</v>
      </c>
      <c r="DT28" s="118">
        <v>0</v>
      </c>
      <c r="DU28" s="118">
        <v>0</v>
      </c>
      <c r="DV28" s="118">
        <v>0</v>
      </c>
      <c r="DW28" s="118">
        <v>0</v>
      </c>
      <c r="DX28" s="118">
        <v>0</v>
      </c>
      <c r="DY28" s="115">
        <f t="shared" si="77"/>
        <v>0</v>
      </c>
      <c r="DZ28" s="116"/>
    </row>
    <row r="29" spans="2:130" ht="20.5" hidden="1" customHeight="1" outlineLevel="1" x14ac:dyDescent="0.35">
      <c r="B29" s="69" t="s">
        <v>265</v>
      </c>
      <c r="C29" s="63"/>
      <c r="D29" s="69">
        <v>56</v>
      </c>
      <c r="E29" s="69">
        <v>57</v>
      </c>
      <c r="F29" s="69">
        <v>57</v>
      </c>
      <c r="G29" s="69"/>
      <c r="H29" s="69">
        <v>56</v>
      </c>
      <c r="I29" s="69">
        <v>58</v>
      </c>
      <c r="J29" s="69">
        <v>56</v>
      </c>
      <c r="K29" s="69">
        <v>57</v>
      </c>
      <c r="L29" s="69">
        <v>57</v>
      </c>
      <c r="M29" s="69">
        <v>59</v>
      </c>
      <c r="N29" s="69">
        <v>59</v>
      </c>
      <c r="O29" s="69">
        <v>56</v>
      </c>
      <c r="P29" s="69">
        <v>56</v>
      </c>
      <c r="R29" s="69">
        <v>55</v>
      </c>
      <c r="S29" s="69">
        <v>59</v>
      </c>
      <c r="T29" s="69">
        <v>56</v>
      </c>
      <c r="U29" s="69">
        <v>60</v>
      </c>
      <c r="V29" s="69">
        <v>69</v>
      </c>
      <c r="W29" s="69">
        <v>71</v>
      </c>
      <c r="X29" s="69">
        <v>70</v>
      </c>
      <c r="Y29" s="69">
        <v>72</v>
      </c>
      <c r="Z29" s="69">
        <v>71</v>
      </c>
      <c r="AA29" s="69">
        <v>71</v>
      </c>
      <c r="AB29" s="69">
        <v>69</v>
      </c>
      <c r="AC29" s="69">
        <v>70</v>
      </c>
      <c r="AD29" s="69">
        <v>70</v>
      </c>
      <c r="AF29" s="69">
        <v>72</v>
      </c>
      <c r="AG29" s="69">
        <v>74</v>
      </c>
      <c r="AH29" s="69">
        <v>77</v>
      </c>
      <c r="AI29" s="69">
        <v>83</v>
      </c>
      <c r="AJ29" s="69">
        <v>84</v>
      </c>
      <c r="AK29" s="69">
        <v>79</v>
      </c>
      <c r="AL29" s="69">
        <v>78</v>
      </c>
      <c r="AM29" s="69">
        <v>77</v>
      </c>
      <c r="AN29" s="69">
        <v>74</v>
      </c>
      <c r="AO29" s="69">
        <v>78</v>
      </c>
      <c r="AP29" s="69">
        <v>77</v>
      </c>
      <c r="AQ29" s="69">
        <v>79</v>
      </c>
      <c r="AR29" s="69">
        <f t="shared" si="68"/>
        <v>79</v>
      </c>
      <c r="AT29" s="69">
        <v>78</v>
      </c>
      <c r="AU29" s="69">
        <v>77</v>
      </c>
      <c r="AV29" s="69">
        <v>78</v>
      </c>
      <c r="AW29" s="69">
        <v>75</v>
      </c>
      <c r="AX29" s="69">
        <v>71</v>
      </c>
      <c r="AY29" s="69">
        <v>67</v>
      </c>
      <c r="AZ29" s="69">
        <v>62</v>
      </c>
      <c r="BA29" s="69">
        <v>55</v>
      </c>
      <c r="BB29" s="69">
        <v>48</v>
      </c>
      <c r="BC29" s="69">
        <v>46</v>
      </c>
      <c r="BD29" s="69">
        <v>44</v>
      </c>
      <c r="BE29" s="69">
        <v>38</v>
      </c>
      <c r="BF29" s="69">
        <f t="shared" si="69"/>
        <v>38</v>
      </c>
      <c r="BH29" s="69">
        <v>33</v>
      </c>
      <c r="BI29" s="69">
        <v>30</v>
      </c>
      <c r="BJ29" s="69">
        <v>27</v>
      </c>
      <c r="BK29" s="69">
        <v>25</v>
      </c>
      <c r="BL29" s="69">
        <v>22</v>
      </c>
      <c r="BM29" s="69">
        <v>22</v>
      </c>
      <c r="BN29" s="69">
        <v>14</v>
      </c>
      <c r="BO29" s="170">
        <v>14</v>
      </c>
      <c r="BP29" s="170">
        <v>50</v>
      </c>
      <c r="BQ29" s="170">
        <v>50</v>
      </c>
      <c r="BR29" s="170">
        <v>50</v>
      </c>
      <c r="BS29" s="170">
        <v>50</v>
      </c>
      <c r="BT29" s="170">
        <f t="shared" si="70"/>
        <v>50</v>
      </c>
      <c r="BV29" s="170">
        <v>5</v>
      </c>
      <c r="BW29" s="170">
        <v>4</v>
      </c>
      <c r="BX29" s="170">
        <v>1</v>
      </c>
      <c r="BY29" s="170" t="s">
        <v>289</v>
      </c>
      <c r="BZ29" s="170" t="s">
        <v>289</v>
      </c>
      <c r="CA29" s="170" t="s">
        <v>289</v>
      </c>
      <c r="CB29" s="170" t="s">
        <v>289</v>
      </c>
      <c r="CC29" s="170" t="s">
        <v>289</v>
      </c>
      <c r="CD29" s="170" t="s">
        <v>289</v>
      </c>
      <c r="CE29" s="170" t="s">
        <v>289</v>
      </c>
      <c r="CF29" s="170" t="s">
        <v>289</v>
      </c>
      <c r="CG29" s="170">
        <v>0</v>
      </c>
      <c r="CH29" s="186">
        <f t="shared" si="71"/>
        <v>0</v>
      </c>
      <c r="CJ29" s="170">
        <v>0</v>
      </c>
      <c r="CK29" s="170">
        <v>0</v>
      </c>
      <c r="CL29" s="170">
        <v>0</v>
      </c>
      <c r="CM29" s="170">
        <v>0</v>
      </c>
      <c r="CN29" s="170">
        <v>0</v>
      </c>
      <c r="CO29" s="170">
        <v>0</v>
      </c>
      <c r="CP29" s="170">
        <v>0</v>
      </c>
      <c r="CQ29" s="170">
        <v>0</v>
      </c>
      <c r="CR29" s="170">
        <v>0</v>
      </c>
      <c r="CS29" s="170"/>
      <c r="CT29" s="170"/>
      <c r="CU29" s="170"/>
      <c r="CV29" s="193">
        <f t="shared" si="75"/>
        <v>0</v>
      </c>
      <c r="CX29" s="170">
        <v>0</v>
      </c>
      <c r="CY29" s="170">
        <v>0</v>
      </c>
      <c r="CZ29" s="170">
        <v>0</v>
      </c>
      <c r="DA29" s="170">
        <v>0</v>
      </c>
      <c r="DB29" s="170">
        <v>0</v>
      </c>
      <c r="DC29" s="170">
        <v>0</v>
      </c>
      <c r="DD29" s="170">
        <v>0</v>
      </c>
      <c r="DE29" s="170">
        <v>0</v>
      </c>
      <c r="DF29" s="170">
        <v>0</v>
      </c>
      <c r="DG29" s="170">
        <v>0</v>
      </c>
      <c r="DH29" s="170">
        <v>0</v>
      </c>
      <c r="DI29" s="170">
        <v>0</v>
      </c>
      <c r="DJ29" s="115">
        <f t="shared" si="76"/>
        <v>0</v>
      </c>
      <c r="DK29" s="116"/>
      <c r="DM29" s="118">
        <v>70</v>
      </c>
      <c r="DN29" s="118">
        <v>70</v>
      </c>
      <c r="DO29" s="118">
        <v>70</v>
      </c>
      <c r="DP29" s="118">
        <v>80</v>
      </c>
      <c r="DQ29" s="118">
        <v>80</v>
      </c>
      <c r="DR29" s="118">
        <v>80</v>
      </c>
      <c r="DS29" s="118">
        <v>80</v>
      </c>
      <c r="DT29" s="118">
        <v>80</v>
      </c>
      <c r="DU29" s="118">
        <v>80</v>
      </c>
      <c r="DV29" s="118">
        <v>80</v>
      </c>
      <c r="DW29" s="118">
        <v>80</v>
      </c>
      <c r="DX29" s="118">
        <v>80</v>
      </c>
      <c r="DY29" s="115">
        <f t="shared" si="77"/>
        <v>80</v>
      </c>
      <c r="DZ29" s="116"/>
    </row>
    <row r="30" spans="2:130" ht="20.5" hidden="1" customHeight="1" outlineLevel="1" x14ac:dyDescent="0.35">
      <c r="B30" s="69" t="s">
        <v>266</v>
      </c>
      <c r="C30" s="63"/>
      <c r="D30" s="69">
        <v>0</v>
      </c>
      <c r="E30" s="69">
        <v>0</v>
      </c>
      <c r="F30" s="69">
        <v>0</v>
      </c>
      <c r="G30" s="69">
        <v>0</v>
      </c>
      <c r="H30" s="69">
        <v>0</v>
      </c>
      <c r="I30" s="69">
        <v>0</v>
      </c>
      <c r="J30" s="69">
        <v>0</v>
      </c>
      <c r="K30" s="69">
        <v>0</v>
      </c>
      <c r="L30" s="69">
        <v>0</v>
      </c>
      <c r="M30" s="69">
        <v>0</v>
      </c>
      <c r="N30" s="69">
        <v>0</v>
      </c>
      <c r="O30" s="69">
        <v>0</v>
      </c>
      <c r="P30" s="69">
        <v>0</v>
      </c>
      <c r="R30" s="69">
        <v>0</v>
      </c>
      <c r="S30" s="69">
        <v>0</v>
      </c>
      <c r="T30" s="69">
        <v>0</v>
      </c>
      <c r="U30" s="69">
        <v>0</v>
      </c>
      <c r="V30" s="69">
        <v>0</v>
      </c>
      <c r="W30" s="69">
        <v>0</v>
      </c>
      <c r="X30" s="69">
        <v>0</v>
      </c>
      <c r="Y30" s="69">
        <v>0</v>
      </c>
      <c r="Z30" s="69">
        <v>0</v>
      </c>
      <c r="AA30" s="69">
        <v>0</v>
      </c>
      <c r="AB30" s="69">
        <v>0</v>
      </c>
      <c r="AC30" s="69">
        <v>0</v>
      </c>
      <c r="AD30" s="69">
        <v>0</v>
      </c>
      <c r="AF30" s="69">
        <v>0</v>
      </c>
      <c r="AG30" s="69">
        <v>0</v>
      </c>
      <c r="AH30" s="69">
        <v>0</v>
      </c>
      <c r="AI30" s="69">
        <v>0</v>
      </c>
      <c r="AJ30" s="69">
        <v>0</v>
      </c>
      <c r="AK30" s="69">
        <v>0</v>
      </c>
      <c r="AL30" s="69">
        <v>0</v>
      </c>
      <c r="AM30" s="69">
        <v>0</v>
      </c>
      <c r="AN30" s="69">
        <v>0</v>
      </c>
      <c r="AO30" s="69">
        <v>0</v>
      </c>
      <c r="AP30" s="69">
        <v>0</v>
      </c>
      <c r="AQ30" s="69">
        <v>0</v>
      </c>
      <c r="AR30" s="69">
        <f t="shared" si="68"/>
        <v>0</v>
      </c>
      <c r="AT30" s="69">
        <v>0</v>
      </c>
      <c r="AU30" s="69">
        <v>0</v>
      </c>
      <c r="AV30" s="69">
        <v>0</v>
      </c>
      <c r="AW30" s="69">
        <v>0</v>
      </c>
      <c r="AX30" s="69">
        <v>0</v>
      </c>
      <c r="AY30" s="69">
        <v>0</v>
      </c>
      <c r="AZ30" s="69">
        <v>0</v>
      </c>
      <c r="BA30" s="69">
        <v>0</v>
      </c>
      <c r="BB30" s="69">
        <v>0</v>
      </c>
      <c r="BC30" s="69">
        <v>0</v>
      </c>
      <c r="BD30" s="69">
        <v>0</v>
      </c>
      <c r="BE30" s="69">
        <v>0</v>
      </c>
      <c r="BF30" s="69">
        <f t="shared" si="69"/>
        <v>0</v>
      </c>
      <c r="BH30" s="69">
        <v>0</v>
      </c>
      <c r="BI30" s="69">
        <v>0</v>
      </c>
      <c r="BJ30" s="69">
        <v>0</v>
      </c>
      <c r="BK30" s="69">
        <v>0</v>
      </c>
      <c r="BL30" s="69">
        <v>0</v>
      </c>
      <c r="BM30" s="69">
        <v>0</v>
      </c>
      <c r="BN30" s="69">
        <v>0</v>
      </c>
      <c r="BO30" s="170">
        <v>0</v>
      </c>
      <c r="BP30" s="170"/>
      <c r="BQ30" s="170"/>
      <c r="BR30" s="170"/>
      <c r="BS30" s="170"/>
      <c r="BT30" s="170">
        <f t="shared" si="70"/>
        <v>0</v>
      </c>
      <c r="BV30" s="170">
        <v>0</v>
      </c>
      <c r="BW30" s="170">
        <v>0</v>
      </c>
      <c r="BX30" s="170">
        <v>0</v>
      </c>
      <c r="BY30" s="170">
        <v>0</v>
      </c>
      <c r="BZ30" s="170">
        <v>0</v>
      </c>
      <c r="CA30" s="170">
        <v>0</v>
      </c>
      <c r="CB30" s="170">
        <v>0</v>
      </c>
      <c r="CC30" s="170">
        <v>0</v>
      </c>
      <c r="CD30" s="170">
        <v>0</v>
      </c>
      <c r="CE30" s="170">
        <v>0</v>
      </c>
      <c r="CF30" s="170">
        <v>0</v>
      </c>
      <c r="CG30" s="170">
        <v>0</v>
      </c>
      <c r="CH30" s="186">
        <f t="shared" si="71"/>
        <v>0</v>
      </c>
      <c r="CJ30" s="170">
        <v>0</v>
      </c>
      <c r="CK30" s="170">
        <v>0</v>
      </c>
      <c r="CL30" s="170">
        <v>0</v>
      </c>
      <c r="CM30" s="170">
        <v>0</v>
      </c>
      <c r="CN30" s="170">
        <v>0</v>
      </c>
      <c r="CO30" s="170">
        <v>0</v>
      </c>
      <c r="CP30" s="170">
        <v>0</v>
      </c>
      <c r="CQ30" s="170">
        <v>0</v>
      </c>
      <c r="CR30" s="170">
        <v>0</v>
      </c>
      <c r="CS30" s="170"/>
      <c r="CT30" s="170"/>
      <c r="CU30" s="170"/>
      <c r="CV30" s="193">
        <f t="shared" si="75"/>
        <v>0</v>
      </c>
      <c r="CX30" s="170">
        <v>0</v>
      </c>
      <c r="CY30" s="170">
        <v>0</v>
      </c>
      <c r="CZ30" s="170">
        <v>0</v>
      </c>
      <c r="DA30" s="170">
        <v>0</v>
      </c>
      <c r="DB30" s="170">
        <v>0</v>
      </c>
      <c r="DC30" s="170">
        <v>0</v>
      </c>
      <c r="DD30" s="170">
        <v>0</v>
      </c>
      <c r="DE30" s="170">
        <v>0</v>
      </c>
      <c r="DF30" s="170">
        <v>0</v>
      </c>
      <c r="DG30" s="170">
        <v>0</v>
      </c>
      <c r="DH30" s="170">
        <v>0</v>
      </c>
      <c r="DI30" s="170">
        <v>0</v>
      </c>
      <c r="DJ30" s="115">
        <f t="shared" si="76"/>
        <v>0</v>
      </c>
      <c r="DK30" s="116"/>
      <c r="DM30" s="118">
        <v>0</v>
      </c>
      <c r="DN30" s="118">
        <v>0</v>
      </c>
      <c r="DO30" s="118">
        <v>0</v>
      </c>
      <c r="DP30" s="118">
        <v>0</v>
      </c>
      <c r="DQ30" s="118">
        <v>0</v>
      </c>
      <c r="DR30" s="118">
        <v>0</v>
      </c>
      <c r="DS30" s="118">
        <v>0</v>
      </c>
      <c r="DT30" s="118">
        <v>0</v>
      </c>
      <c r="DU30" s="118">
        <v>0</v>
      </c>
      <c r="DV30" s="118">
        <v>0</v>
      </c>
      <c r="DW30" s="118">
        <v>0</v>
      </c>
      <c r="DX30" s="118">
        <v>0</v>
      </c>
      <c r="DY30" s="115">
        <f t="shared" si="77"/>
        <v>0</v>
      </c>
      <c r="DZ30" s="116"/>
    </row>
    <row r="31" spans="2:130" ht="20.5" hidden="1" customHeight="1" outlineLevel="1" x14ac:dyDescent="0.35">
      <c r="B31" s="69" t="s">
        <v>267</v>
      </c>
      <c r="C31" s="63"/>
      <c r="D31" s="69">
        <v>6</v>
      </c>
      <c r="E31" s="69">
        <v>6</v>
      </c>
      <c r="F31" s="69">
        <v>6</v>
      </c>
      <c r="G31" s="69">
        <v>6</v>
      </c>
      <c r="H31" s="69">
        <v>6</v>
      </c>
      <c r="I31" s="69">
        <v>6</v>
      </c>
      <c r="J31" s="69">
        <v>6</v>
      </c>
      <c r="K31" s="69">
        <v>6</v>
      </c>
      <c r="L31" s="69">
        <v>6</v>
      </c>
      <c r="M31" s="69">
        <v>6</v>
      </c>
      <c r="N31" s="69">
        <v>6</v>
      </c>
      <c r="O31" s="69">
        <v>4</v>
      </c>
      <c r="P31" s="69">
        <v>4</v>
      </c>
      <c r="R31" s="69">
        <v>3</v>
      </c>
      <c r="S31" s="69">
        <v>3</v>
      </c>
      <c r="T31" s="69">
        <v>1</v>
      </c>
      <c r="U31" s="69">
        <v>2</v>
      </c>
      <c r="V31" s="69">
        <v>2</v>
      </c>
      <c r="W31" s="69">
        <v>2</v>
      </c>
      <c r="X31" s="69">
        <v>2</v>
      </c>
      <c r="Y31" s="69">
        <v>2</v>
      </c>
      <c r="Z31" s="69">
        <v>2</v>
      </c>
      <c r="AA31" s="69">
        <v>2</v>
      </c>
      <c r="AB31" s="69">
        <v>2</v>
      </c>
      <c r="AC31" s="69">
        <v>2</v>
      </c>
      <c r="AD31" s="69">
        <v>2</v>
      </c>
      <c r="AF31" s="69">
        <v>2</v>
      </c>
      <c r="AG31" s="69">
        <v>2</v>
      </c>
      <c r="AH31" s="69">
        <v>2</v>
      </c>
      <c r="AI31" s="69">
        <v>2</v>
      </c>
      <c r="AJ31" s="69">
        <v>1</v>
      </c>
      <c r="AK31" s="69">
        <v>1</v>
      </c>
      <c r="AL31" s="69">
        <v>1</v>
      </c>
      <c r="AM31" s="69">
        <v>1</v>
      </c>
      <c r="AN31" s="69">
        <v>1</v>
      </c>
      <c r="AO31" s="69">
        <v>1</v>
      </c>
      <c r="AP31" s="69">
        <v>1</v>
      </c>
      <c r="AQ31" s="69">
        <v>1</v>
      </c>
      <c r="AR31" s="69">
        <f t="shared" si="68"/>
        <v>1</v>
      </c>
      <c r="AT31" s="69">
        <v>1</v>
      </c>
      <c r="AU31" s="69">
        <v>1</v>
      </c>
      <c r="AV31" s="69">
        <v>1</v>
      </c>
      <c r="AW31" s="69">
        <v>1</v>
      </c>
      <c r="AX31" s="69">
        <v>1</v>
      </c>
      <c r="AY31" s="69">
        <v>1</v>
      </c>
      <c r="AZ31" s="69">
        <v>1</v>
      </c>
      <c r="BA31" s="69">
        <v>1</v>
      </c>
      <c r="BB31" s="69">
        <v>1</v>
      </c>
      <c r="BC31" s="69">
        <v>1</v>
      </c>
      <c r="BD31" s="69">
        <v>1</v>
      </c>
      <c r="BE31" s="69">
        <v>1</v>
      </c>
      <c r="BF31" s="69">
        <f t="shared" si="69"/>
        <v>1</v>
      </c>
      <c r="BH31" s="69">
        <v>1</v>
      </c>
      <c r="BI31" s="69">
        <v>1</v>
      </c>
      <c r="BJ31" s="69">
        <v>1</v>
      </c>
      <c r="BK31" s="69">
        <v>1</v>
      </c>
      <c r="BL31" s="69">
        <v>1</v>
      </c>
      <c r="BM31" s="69">
        <v>1</v>
      </c>
      <c r="BN31" s="69">
        <v>1</v>
      </c>
      <c r="BO31" s="170">
        <v>1</v>
      </c>
      <c r="BP31" s="170">
        <v>1</v>
      </c>
      <c r="BQ31" s="170">
        <v>1</v>
      </c>
      <c r="BR31" s="170">
        <v>1</v>
      </c>
      <c r="BS31" s="170">
        <v>1</v>
      </c>
      <c r="BT31" s="170">
        <f t="shared" si="70"/>
        <v>1</v>
      </c>
      <c r="BV31" s="170">
        <v>1</v>
      </c>
      <c r="BW31" s="170">
        <v>1</v>
      </c>
      <c r="BX31" s="170">
        <v>1</v>
      </c>
      <c r="BY31" s="170">
        <v>1</v>
      </c>
      <c r="BZ31" s="170">
        <v>1</v>
      </c>
      <c r="CA31" s="170">
        <v>1</v>
      </c>
      <c r="CB31" s="170">
        <v>1</v>
      </c>
      <c r="CC31" s="170">
        <v>1</v>
      </c>
      <c r="CD31" s="170">
        <v>1</v>
      </c>
      <c r="CE31" s="170">
        <v>1</v>
      </c>
      <c r="CF31" s="170">
        <v>1</v>
      </c>
      <c r="CG31" s="170">
        <v>1</v>
      </c>
      <c r="CH31" s="186">
        <f t="shared" si="71"/>
        <v>1</v>
      </c>
      <c r="CJ31" s="170">
        <v>1</v>
      </c>
      <c r="CK31" s="170">
        <v>1</v>
      </c>
      <c r="CL31" s="170">
        <v>1</v>
      </c>
      <c r="CM31" s="170">
        <v>1</v>
      </c>
      <c r="CN31" s="170">
        <v>1</v>
      </c>
      <c r="CO31" s="170">
        <v>1</v>
      </c>
      <c r="CP31" s="170">
        <v>1</v>
      </c>
      <c r="CQ31" s="170">
        <v>1</v>
      </c>
      <c r="CR31" s="170">
        <v>1</v>
      </c>
      <c r="CS31" s="170">
        <v>1</v>
      </c>
      <c r="CT31" s="170">
        <v>1</v>
      </c>
      <c r="CU31" s="170">
        <v>1</v>
      </c>
      <c r="CV31" s="193">
        <f t="shared" si="75"/>
        <v>1</v>
      </c>
      <c r="CX31" s="170">
        <v>1</v>
      </c>
      <c r="CY31" s="170">
        <v>1</v>
      </c>
      <c r="CZ31" s="170">
        <v>1</v>
      </c>
      <c r="DA31" s="170">
        <v>1</v>
      </c>
      <c r="DB31" s="170">
        <v>1</v>
      </c>
      <c r="DC31" s="170">
        <v>1</v>
      </c>
      <c r="DD31" s="170">
        <v>1</v>
      </c>
      <c r="DE31" s="170">
        <v>1</v>
      </c>
      <c r="DF31" s="170">
        <v>1</v>
      </c>
      <c r="DG31" s="170">
        <v>1</v>
      </c>
      <c r="DH31" s="170">
        <v>1</v>
      </c>
      <c r="DI31" s="170">
        <v>1</v>
      </c>
      <c r="DJ31" s="115">
        <f t="shared" si="76"/>
        <v>1</v>
      </c>
      <c r="DK31" s="116" t="s">
        <v>425</v>
      </c>
      <c r="DM31" s="118">
        <v>1</v>
      </c>
      <c r="DN31" s="118">
        <v>1</v>
      </c>
      <c r="DO31" s="118">
        <v>1</v>
      </c>
      <c r="DP31" s="118">
        <v>1</v>
      </c>
      <c r="DQ31" s="118">
        <v>1</v>
      </c>
      <c r="DR31" s="118">
        <v>1</v>
      </c>
      <c r="DS31" s="118">
        <v>1</v>
      </c>
      <c r="DT31" s="118">
        <v>1</v>
      </c>
      <c r="DU31" s="118">
        <v>1</v>
      </c>
      <c r="DV31" s="118">
        <v>1</v>
      </c>
      <c r="DW31" s="118">
        <v>1</v>
      </c>
      <c r="DX31" s="118">
        <v>1</v>
      </c>
      <c r="DY31" s="115">
        <f t="shared" si="77"/>
        <v>1</v>
      </c>
      <c r="DZ31" s="116"/>
    </row>
    <row r="32" spans="2:130" ht="20.5" hidden="1" customHeight="1" outlineLevel="1" x14ac:dyDescent="0.35">
      <c r="B32" s="69" t="s">
        <v>268</v>
      </c>
      <c r="C32" s="63"/>
      <c r="D32" s="69">
        <v>0</v>
      </c>
      <c r="E32" s="69">
        <v>0</v>
      </c>
      <c r="F32" s="69">
        <v>0</v>
      </c>
      <c r="G32" s="69">
        <v>0</v>
      </c>
      <c r="H32" s="69">
        <v>0</v>
      </c>
      <c r="I32" s="69">
        <v>0</v>
      </c>
      <c r="J32" s="69">
        <v>0</v>
      </c>
      <c r="K32" s="69">
        <v>0</v>
      </c>
      <c r="L32" s="69">
        <v>0</v>
      </c>
      <c r="M32" s="69">
        <v>0</v>
      </c>
      <c r="N32" s="69">
        <v>0</v>
      </c>
      <c r="O32" s="69">
        <v>0</v>
      </c>
      <c r="P32" s="69">
        <v>0</v>
      </c>
      <c r="R32" s="69">
        <v>0</v>
      </c>
      <c r="S32" s="69">
        <v>0</v>
      </c>
      <c r="T32" s="69">
        <v>0</v>
      </c>
      <c r="U32" s="69">
        <v>0</v>
      </c>
      <c r="V32" s="69">
        <v>0</v>
      </c>
      <c r="W32" s="69">
        <v>0</v>
      </c>
      <c r="X32" s="69">
        <v>0</v>
      </c>
      <c r="Y32" s="69">
        <v>0</v>
      </c>
      <c r="Z32" s="69">
        <v>0</v>
      </c>
      <c r="AA32" s="69">
        <v>0</v>
      </c>
      <c r="AB32" s="69">
        <v>0</v>
      </c>
      <c r="AC32" s="69">
        <v>0</v>
      </c>
      <c r="AD32" s="69">
        <v>0</v>
      </c>
      <c r="AF32" s="69">
        <v>0</v>
      </c>
      <c r="AG32" s="69">
        <v>0</v>
      </c>
      <c r="AH32" s="69">
        <v>0</v>
      </c>
      <c r="AI32" s="69">
        <v>0</v>
      </c>
      <c r="AJ32" s="69">
        <v>0</v>
      </c>
      <c r="AK32" s="69">
        <v>0</v>
      </c>
      <c r="AL32" s="69">
        <v>0</v>
      </c>
      <c r="AM32" s="69">
        <v>0</v>
      </c>
      <c r="AN32" s="69">
        <v>0</v>
      </c>
      <c r="AO32" s="69">
        <v>0</v>
      </c>
      <c r="AP32" s="69">
        <v>0</v>
      </c>
      <c r="AQ32" s="69">
        <v>0</v>
      </c>
      <c r="AR32" s="69">
        <f t="shared" si="68"/>
        <v>0</v>
      </c>
      <c r="AT32" s="69">
        <v>0</v>
      </c>
      <c r="AU32" s="69">
        <v>0</v>
      </c>
      <c r="AV32" s="69">
        <v>0</v>
      </c>
      <c r="AW32" s="69">
        <v>0</v>
      </c>
      <c r="AX32" s="69">
        <v>0</v>
      </c>
      <c r="AY32" s="69">
        <v>0</v>
      </c>
      <c r="AZ32" s="69">
        <v>0</v>
      </c>
      <c r="BA32" s="69">
        <v>0</v>
      </c>
      <c r="BB32" s="69">
        <v>0</v>
      </c>
      <c r="BC32" s="69">
        <v>0</v>
      </c>
      <c r="BD32" s="69">
        <v>0</v>
      </c>
      <c r="BE32" s="69">
        <v>0</v>
      </c>
      <c r="BF32" s="69">
        <f t="shared" si="69"/>
        <v>0</v>
      </c>
      <c r="BH32" s="69">
        <v>0</v>
      </c>
      <c r="BI32" s="69">
        <v>0</v>
      </c>
      <c r="BJ32" s="69">
        <v>0</v>
      </c>
      <c r="BK32" s="69">
        <v>0</v>
      </c>
      <c r="BL32" s="69">
        <v>0</v>
      </c>
      <c r="BM32" s="69">
        <v>0</v>
      </c>
      <c r="BN32" s="69">
        <v>0</v>
      </c>
      <c r="BO32" s="170">
        <v>0</v>
      </c>
      <c r="BP32" s="170">
        <v>0</v>
      </c>
      <c r="BQ32" s="170">
        <v>0</v>
      </c>
      <c r="BR32" s="170">
        <v>0</v>
      </c>
      <c r="BS32" s="170">
        <v>0</v>
      </c>
      <c r="BT32" s="170">
        <f t="shared" si="70"/>
        <v>0</v>
      </c>
      <c r="BV32" s="170">
        <v>0</v>
      </c>
      <c r="BW32" s="170">
        <v>0</v>
      </c>
      <c r="BX32" s="170">
        <v>0</v>
      </c>
      <c r="BY32" s="170">
        <v>0</v>
      </c>
      <c r="BZ32" s="170">
        <v>0</v>
      </c>
      <c r="CA32" s="170">
        <v>0</v>
      </c>
      <c r="CB32" s="170">
        <v>0</v>
      </c>
      <c r="CC32" s="170">
        <v>0</v>
      </c>
      <c r="CD32" s="170">
        <v>0</v>
      </c>
      <c r="CE32" s="170">
        <v>0</v>
      </c>
      <c r="CF32" s="170">
        <v>0</v>
      </c>
      <c r="CG32" s="170">
        <v>0</v>
      </c>
      <c r="CH32" s="186">
        <f t="shared" si="71"/>
        <v>0</v>
      </c>
      <c r="CJ32" s="170">
        <v>0</v>
      </c>
      <c r="CK32" s="170">
        <v>0</v>
      </c>
      <c r="CL32" s="170">
        <v>0</v>
      </c>
      <c r="CM32" s="170">
        <v>0</v>
      </c>
      <c r="CN32" s="170">
        <v>0</v>
      </c>
      <c r="CO32" s="170">
        <v>0</v>
      </c>
      <c r="CP32" s="170">
        <v>0</v>
      </c>
      <c r="CQ32" s="170">
        <v>0</v>
      </c>
      <c r="CR32" s="170">
        <v>0</v>
      </c>
      <c r="CS32" s="170"/>
      <c r="CT32" s="170"/>
      <c r="CU32" s="170"/>
      <c r="CV32" s="193">
        <f t="shared" si="75"/>
        <v>0</v>
      </c>
      <c r="CX32" s="170">
        <v>0</v>
      </c>
      <c r="CY32" s="170">
        <v>0</v>
      </c>
      <c r="CZ32" s="170">
        <v>0</v>
      </c>
      <c r="DA32" s="170">
        <v>0</v>
      </c>
      <c r="DB32" s="170">
        <v>0</v>
      </c>
      <c r="DC32" s="170">
        <v>0</v>
      </c>
      <c r="DD32" s="170">
        <v>0</v>
      </c>
      <c r="DE32" s="170">
        <v>0</v>
      </c>
      <c r="DF32" s="170">
        <v>0</v>
      </c>
      <c r="DG32" s="170">
        <v>0</v>
      </c>
      <c r="DH32" s="170">
        <v>0</v>
      </c>
      <c r="DI32" s="170">
        <v>0</v>
      </c>
      <c r="DJ32" s="115">
        <f t="shared" si="76"/>
        <v>0</v>
      </c>
      <c r="DK32" s="116"/>
      <c r="DM32" s="118">
        <v>0</v>
      </c>
      <c r="DN32" s="118">
        <v>0</v>
      </c>
      <c r="DO32" s="118">
        <v>0</v>
      </c>
      <c r="DP32" s="118">
        <v>0</v>
      </c>
      <c r="DQ32" s="118">
        <v>0</v>
      </c>
      <c r="DR32" s="118">
        <v>0</v>
      </c>
      <c r="DS32" s="118">
        <v>0</v>
      </c>
      <c r="DT32" s="118">
        <v>0</v>
      </c>
      <c r="DU32" s="118">
        <v>0</v>
      </c>
      <c r="DV32" s="118">
        <v>0</v>
      </c>
      <c r="DW32" s="118">
        <v>0</v>
      </c>
      <c r="DX32" s="118">
        <v>0</v>
      </c>
      <c r="DY32" s="115">
        <f t="shared" si="77"/>
        <v>0</v>
      </c>
      <c r="DZ32" s="116"/>
    </row>
    <row r="33" spans="2:130" ht="20.5" hidden="1" customHeight="1" outlineLevel="1" x14ac:dyDescent="0.35">
      <c r="B33" s="69" t="s">
        <v>269</v>
      </c>
      <c r="C33" s="63"/>
      <c r="D33" s="69">
        <v>0</v>
      </c>
      <c r="E33" s="69">
        <v>0</v>
      </c>
      <c r="F33" s="69">
        <v>0</v>
      </c>
      <c r="G33" s="69">
        <v>0</v>
      </c>
      <c r="H33" s="69">
        <v>0</v>
      </c>
      <c r="I33" s="69">
        <v>0</v>
      </c>
      <c r="J33" s="69">
        <v>0</v>
      </c>
      <c r="K33" s="69">
        <v>0</v>
      </c>
      <c r="L33" s="69">
        <v>0</v>
      </c>
      <c r="M33" s="69">
        <v>0</v>
      </c>
      <c r="N33" s="69">
        <v>0</v>
      </c>
      <c r="O33" s="69">
        <v>0</v>
      </c>
      <c r="P33" s="69">
        <v>0</v>
      </c>
      <c r="R33" s="69">
        <v>0</v>
      </c>
      <c r="S33" s="69">
        <v>0</v>
      </c>
      <c r="T33" s="69">
        <v>0</v>
      </c>
      <c r="U33" s="69">
        <v>0</v>
      </c>
      <c r="V33" s="69">
        <v>0</v>
      </c>
      <c r="W33" s="69">
        <v>0</v>
      </c>
      <c r="X33" s="69">
        <v>0</v>
      </c>
      <c r="Y33" s="69">
        <v>0</v>
      </c>
      <c r="Z33" s="69">
        <v>0</v>
      </c>
      <c r="AA33" s="69">
        <v>0</v>
      </c>
      <c r="AB33" s="69">
        <v>0</v>
      </c>
      <c r="AC33" s="69">
        <v>0</v>
      </c>
      <c r="AD33" s="69">
        <v>0</v>
      </c>
      <c r="AF33" s="69">
        <v>0</v>
      </c>
      <c r="AG33" s="69">
        <v>0</v>
      </c>
      <c r="AH33" s="69">
        <v>0</v>
      </c>
      <c r="AI33" s="69">
        <v>0</v>
      </c>
      <c r="AJ33" s="69">
        <v>0</v>
      </c>
      <c r="AK33" s="69">
        <v>0</v>
      </c>
      <c r="AL33" s="69">
        <v>0</v>
      </c>
      <c r="AM33" s="69">
        <v>0</v>
      </c>
      <c r="AN33" s="69">
        <v>0</v>
      </c>
      <c r="AO33" s="69">
        <v>0</v>
      </c>
      <c r="AP33" s="69">
        <v>0</v>
      </c>
      <c r="AQ33" s="69">
        <v>0</v>
      </c>
      <c r="AR33" s="69">
        <f t="shared" si="68"/>
        <v>0</v>
      </c>
      <c r="AT33" s="69">
        <v>0</v>
      </c>
      <c r="AU33" s="69">
        <v>0</v>
      </c>
      <c r="AV33" s="69">
        <v>0</v>
      </c>
      <c r="AW33" s="69">
        <v>0</v>
      </c>
      <c r="AX33" s="69">
        <v>0</v>
      </c>
      <c r="AY33" s="69">
        <v>0</v>
      </c>
      <c r="AZ33" s="69">
        <v>0</v>
      </c>
      <c r="BA33" s="69">
        <v>0</v>
      </c>
      <c r="BB33" s="69">
        <v>0</v>
      </c>
      <c r="BC33" s="69">
        <v>0</v>
      </c>
      <c r="BD33" s="69">
        <v>0</v>
      </c>
      <c r="BE33" s="69">
        <v>0</v>
      </c>
      <c r="BF33" s="69">
        <f t="shared" si="69"/>
        <v>0</v>
      </c>
      <c r="BH33" s="69">
        <v>0</v>
      </c>
      <c r="BI33" s="69">
        <v>0</v>
      </c>
      <c r="BJ33" s="69">
        <v>0</v>
      </c>
      <c r="BK33" s="69">
        <v>0</v>
      </c>
      <c r="BL33" s="69">
        <v>0</v>
      </c>
      <c r="BM33" s="69">
        <v>0</v>
      </c>
      <c r="BN33" s="69">
        <v>0</v>
      </c>
      <c r="BO33" s="170">
        <v>0</v>
      </c>
      <c r="BP33" s="170">
        <v>0</v>
      </c>
      <c r="BQ33" s="170">
        <v>0</v>
      </c>
      <c r="BR33" s="170">
        <v>0</v>
      </c>
      <c r="BS33" s="170">
        <v>0</v>
      </c>
      <c r="BT33" s="170">
        <f t="shared" si="70"/>
        <v>0</v>
      </c>
      <c r="BV33" s="170">
        <v>0</v>
      </c>
      <c r="BW33" s="170">
        <v>0</v>
      </c>
      <c r="BX33" s="170">
        <v>0</v>
      </c>
      <c r="BY33" s="170">
        <v>0</v>
      </c>
      <c r="BZ33" s="170">
        <v>0</v>
      </c>
      <c r="CA33" s="170">
        <v>0</v>
      </c>
      <c r="CB33" s="170">
        <v>0</v>
      </c>
      <c r="CC33" s="170">
        <v>0</v>
      </c>
      <c r="CD33" s="170">
        <v>0</v>
      </c>
      <c r="CE33" s="170">
        <v>0</v>
      </c>
      <c r="CF33" s="170">
        <v>0</v>
      </c>
      <c r="CG33" s="170">
        <v>0</v>
      </c>
      <c r="CH33" s="186">
        <f t="shared" si="71"/>
        <v>0</v>
      </c>
      <c r="CJ33" s="170">
        <v>0</v>
      </c>
      <c r="CK33" s="170">
        <v>0</v>
      </c>
      <c r="CL33" s="170">
        <v>0</v>
      </c>
      <c r="CM33" s="170">
        <v>0</v>
      </c>
      <c r="CN33" s="170">
        <v>0</v>
      </c>
      <c r="CO33" s="170">
        <v>0</v>
      </c>
      <c r="CP33" s="170">
        <v>0</v>
      </c>
      <c r="CQ33" s="170">
        <v>0</v>
      </c>
      <c r="CR33" s="170">
        <v>0</v>
      </c>
      <c r="CS33" s="170"/>
      <c r="CT33" s="170"/>
      <c r="CU33" s="170"/>
      <c r="CV33" s="193">
        <f t="shared" si="75"/>
        <v>0</v>
      </c>
      <c r="CX33" s="170">
        <v>0</v>
      </c>
      <c r="CY33" s="170">
        <v>0</v>
      </c>
      <c r="CZ33" s="170">
        <v>0</v>
      </c>
      <c r="DA33" s="170">
        <v>0</v>
      </c>
      <c r="DB33" s="170">
        <v>0</v>
      </c>
      <c r="DC33" s="170">
        <v>0</v>
      </c>
      <c r="DD33" s="170">
        <v>0</v>
      </c>
      <c r="DE33" s="170">
        <v>0</v>
      </c>
      <c r="DF33" s="170">
        <v>0</v>
      </c>
      <c r="DG33" s="170">
        <v>0</v>
      </c>
      <c r="DH33" s="170">
        <v>0</v>
      </c>
      <c r="DI33" s="170">
        <v>0</v>
      </c>
      <c r="DJ33" s="115">
        <f t="shared" si="76"/>
        <v>0</v>
      </c>
      <c r="DK33" s="116"/>
      <c r="DM33" s="118">
        <v>0</v>
      </c>
      <c r="DN33" s="118">
        <v>0</v>
      </c>
      <c r="DO33" s="118">
        <v>0</v>
      </c>
      <c r="DP33" s="118">
        <v>0</v>
      </c>
      <c r="DQ33" s="118">
        <v>0</v>
      </c>
      <c r="DR33" s="118">
        <v>0</v>
      </c>
      <c r="DS33" s="118">
        <v>0</v>
      </c>
      <c r="DT33" s="118">
        <v>0</v>
      </c>
      <c r="DU33" s="118">
        <v>0</v>
      </c>
      <c r="DV33" s="118">
        <v>0</v>
      </c>
      <c r="DW33" s="118">
        <v>0</v>
      </c>
      <c r="DX33" s="118">
        <v>0</v>
      </c>
      <c r="DY33" s="115">
        <f t="shared" si="77"/>
        <v>0</v>
      </c>
      <c r="DZ33" s="116"/>
    </row>
    <row r="34" spans="2:130" ht="20.5" hidden="1" customHeight="1" outlineLevel="1" x14ac:dyDescent="0.35">
      <c r="B34" s="69" t="s">
        <v>314</v>
      </c>
      <c r="C34" s="63"/>
      <c r="D34" s="69"/>
      <c r="E34" s="69"/>
      <c r="F34" s="69"/>
      <c r="G34" s="69"/>
      <c r="H34" s="69"/>
      <c r="I34" s="69"/>
      <c r="J34" s="69"/>
      <c r="K34" s="69"/>
      <c r="L34" s="69"/>
      <c r="M34" s="69"/>
      <c r="N34" s="69"/>
      <c r="O34" s="69"/>
      <c r="P34" s="69">
        <v>0</v>
      </c>
      <c r="R34" s="69"/>
      <c r="S34" s="69"/>
      <c r="T34" s="69"/>
      <c r="U34" s="69"/>
      <c r="V34" s="69"/>
      <c r="W34" s="69"/>
      <c r="X34" s="69"/>
      <c r="Y34" s="69"/>
      <c r="Z34" s="69"/>
      <c r="AA34" s="69"/>
      <c r="AB34" s="69"/>
      <c r="AC34" s="69"/>
      <c r="AD34" s="69">
        <v>0</v>
      </c>
      <c r="AF34" s="69"/>
      <c r="AG34" s="69"/>
      <c r="AH34" s="69"/>
      <c r="AI34" s="69"/>
      <c r="AJ34" s="69"/>
      <c r="AK34" s="69"/>
      <c r="AL34" s="69"/>
      <c r="AM34" s="69"/>
      <c r="AN34" s="69"/>
      <c r="AO34" s="69"/>
      <c r="AP34" s="69"/>
      <c r="AQ34" s="69"/>
      <c r="AR34" s="69">
        <v>0</v>
      </c>
      <c r="AT34" s="69"/>
      <c r="AU34" s="69"/>
      <c r="AV34" s="69"/>
      <c r="AW34" s="69"/>
      <c r="AX34" s="69"/>
      <c r="AY34" s="69"/>
      <c r="AZ34" s="69"/>
      <c r="BA34" s="69"/>
      <c r="BB34" s="69"/>
      <c r="BC34" s="69"/>
      <c r="BD34" s="69"/>
      <c r="BE34" s="69"/>
      <c r="BF34" s="69"/>
      <c r="BH34" s="69">
        <v>0</v>
      </c>
      <c r="BI34" s="69">
        <v>0</v>
      </c>
      <c r="BJ34" s="69">
        <v>0</v>
      </c>
      <c r="BK34" s="69">
        <v>0</v>
      </c>
      <c r="BL34" s="69">
        <v>0</v>
      </c>
      <c r="BM34" s="69">
        <v>0</v>
      </c>
      <c r="BN34" s="69">
        <v>0</v>
      </c>
      <c r="BO34" s="170">
        <v>0</v>
      </c>
      <c r="BP34" s="170">
        <v>0</v>
      </c>
      <c r="BQ34" s="170">
        <v>0</v>
      </c>
      <c r="BR34" s="170">
        <v>0</v>
      </c>
      <c r="BS34" s="170">
        <v>0</v>
      </c>
      <c r="BT34" s="170">
        <f t="shared" si="70"/>
        <v>0</v>
      </c>
      <c r="BV34" s="170">
        <v>0</v>
      </c>
      <c r="BW34" s="170">
        <v>0</v>
      </c>
      <c r="BX34" s="170">
        <v>0</v>
      </c>
      <c r="BY34" s="170">
        <v>0</v>
      </c>
      <c r="BZ34" s="170">
        <v>0</v>
      </c>
      <c r="CA34" s="170">
        <v>0</v>
      </c>
      <c r="CB34" s="170">
        <v>0</v>
      </c>
      <c r="CC34" s="170">
        <v>0</v>
      </c>
      <c r="CD34" s="170">
        <v>0</v>
      </c>
      <c r="CE34" s="170">
        <v>0</v>
      </c>
      <c r="CF34" s="170">
        <v>0</v>
      </c>
      <c r="CG34" s="170">
        <v>0</v>
      </c>
      <c r="CH34" s="186">
        <f t="shared" si="71"/>
        <v>0</v>
      </c>
      <c r="CJ34" s="170">
        <v>0</v>
      </c>
      <c r="CK34" s="170">
        <v>0</v>
      </c>
      <c r="CL34" s="170">
        <v>0</v>
      </c>
      <c r="CM34" s="170">
        <v>0</v>
      </c>
      <c r="CN34" s="170">
        <v>0</v>
      </c>
      <c r="CO34" s="170">
        <v>0</v>
      </c>
      <c r="CP34" s="170">
        <v>0</v>
      </c>
      <c r="CQ34" s="170">
        <v>0</v>
      </c>
      <c r="CR34" s="170">
        <v>0</v>
      </c>
      <c r="CS34" s="170"/>
      <c r="CT34" s="170"/>
      <c r="CU34" s="170"/>
      <c r="CV34" s="193">
        <f t="shared" si="75"/>
        <v>0</v>
      </c>
      <c r="CX34" s="170">
        <v>0</v>
      </c>
      <c r="CY34" s="170">
        <v>0</v>
      </c>
      <c r="CZ34" s="170">
        <v>0</v>
      </c>
      <c r="DA34" s="170">
        <v>0</v>
      </c>
      <c r="DB34" s="170">
        <v>0</v>
      </c>
      <c r="DC34" s="170">
        <v>0</v>
      </c>
      <c r="DD34" s="170">
        <v>0</v>
      </c>
      <c r="DE34" s="170">
        <v>0</v>
      </c>
      <c r="DF34" s="170">
        <v>0</v>
      </c>
      <c r="DG34" s="170">
        <v>0</v>
      </c>
      <c r="DH34" s="170">
        <v>0</v>
      </c>
      <c r="DI34" s="170">
        <v>0</v>
      </c>
      <c r="DJ34" s="115">
        <f t="shared" si="76"/>
        <v>0</v>
      </c>
      <c r="DK34" s="116"/>
      <c r="DM34" s="118">
        <v>0</v>
      </c>
      <c r="DN34" s="118">
        <v>0</v>
      </c>
      <c r="DO34" s="118">
        <v>0</v>
      </c>
      <c r="DP34" s="118">
        <v>0</v>
      </c>
      <c r="DQ34" s="118">
        <v>0</v>
      </c>
      <c r="DR34" s="118">
        <v>0</v>
      </c>
      <c r="DS34" s="118">
        <v>0</v>
      </c>
      <c r="DT34" s="118">
        <v>0</v>
      </c>
      <c r="DU34" s="118">
        <v>0</v>
      </c>
      <c r="DV34" s="118">
        <v>0</v>
      </c>
      <c r="DW34" s="118">
        <v>0</v>
      </c>
      <c r="DX34" s="118">
        <v>0</v>
      </c>
      <c r="DY34" s="115">
        <f t="shared" si="77"/>
        <v>0</v>
      </c>
      <c r="DZ34" s="116"/>
    </row>
    <row r="35" spans="2:130" ht="20.5" hidden="1" customHeight="1" outlineLevel="1" thickBot="1" x14ac:dyDescent="0.4">
      <c r="B35" s="69" t="s">
        <v>270</v>
      </c>
      <c r="C35" s="63"/>
      <c r="D35" s="69">
        <v>3</v>
      </c>
      <c r="E35" s="69">
        <v>2</v>
      </c>
      <c r="F35" s="69">
        <v>7</v>
      </c>
      <c r="G35" s="69">
        <v>3</v>
      </c>
      <c r="H35" s="69">
        <v>7</v>
      </c>
      <c r="I35" s="69">
        <v>3</v>
      </c>
      <c r="J35" s="69">
        <v>8</v>
      </c>
      <c r="K35" s="69">
        <v>11</v>
      </c>
      <c r="L35" s="69">
        <v>6</v>
      </c>
      <c r="M35" s="69">
        <v>3</v>
      </c>
      <c r="N35" s="69">
        <v>3</v>
      </c>
      <c r="O35" s="69">
        <v>21</v>
      </c>
      <c r="P35" s="69">
        <v>21</v>
      </c>
      <c r="R35" s="69">
        <v>22</v>
      </c>
      <c r="S35" s="69">
        <v>3</v>
      </c>
      <c r="T35" s="69">
        <v>16</v>
      </c>
      <c r="U35" s="69">
        <v>28</v>
      </c>
      <c r="V35" s="69">
        <v>6</v>
      </c>
      <c r="W35" s="69">
        <v>7</v>
      </c>
      <c r="X35" s="69">
        <v>5</v>
      </c>
      <c r="Y35" s="69">
        <v>4</v>
      </c>
      <c r="Z35" s="69">
        <v>35</v>
      </c>
      <c r="AA35" s="69">
        <v>12</v>
      </c>
      <c r="AB35" s="69">
        <v>16</v>
      </c>
      <c r="AC35" s="69">
        <v>24</v>
      </c>
      <c r="AD35" s="69">
        <v>24</v>
      </c>
      <c r="AF35" s="69">
        <v>15</v>
      </c>
      <c r="AG35" s="69">
        <v>8</v>
      </c>
      <c r="AH35" s="69">
        <v>15</v>
      </c>
      <c r="AI35" s="69">
        <v>12</v>
      </c>
      <c r="AJ35" s="69">
        <v>8</v>
      </c>
      <c r="AK35" s="69">
        <v>13</v>
      </c>
      <c r="AL35" s="69">
        <v>6</v>
      </c>
      <c r="AM35" s="69">
        <v>3</v>
      </c>
      <c r="AN35" s="69">
        <v>7</v>
      </c>
      <c r="AO35" s="69" t="s">
        <v>289</v>
      </c>
      <c r="AP35" s="69">
        <v>8</v>
      </c>
      <c r="AQ35" s="69">
        <v>6</v>
      </c>
      <c r="AR35" s="69">
        <f t="shared" si="68"/>
        <v>6</v>
      </c>
      <c r="AT35" s="69">
        <v>14</v>
      </c>
      <c r="AU35" s="69">
        <v>8</v>
      </c>
      <c r="AV35" s="69">
        <v>7</v>
      </c>
      <c r="AW35" s="69">
        <v>10</v>
      </c>
      <c r="AX35" s="69">
        <v>25</v>
      </c>
      <c r="AY35" s="69">
        <v>15</v>
      </c>
      <c r="AZ35" s="69">
        <v>9</v>
      </c>
      <c r="BA35" s="69">
        <v>10</v>
      </c>
      <c r="BB35" s="69">
        <v>11</v>
      </c>
      <c r="BC35" s="69">
        <v>8</v>
      </c>
      <c r="BD35" s="69">
        <v>5</v>
      </c>
      <c r="BE35" s="69">
        <v>13</v>
      </c>
      <c r="BF35" s="69">
        <f t="shared" si="69"/>
        <v>13</v>
      </c>
      <c r="BH35" s="69">
        <v>27</v>
      </c>
      <c r="BI35" s="69">
        <v>8</v>
      </c>
      <c r="BJ35" s="69">
        <v>13</v>
      </c>
      <c r="BK35" s="69">
        <v>6</v>
      </c>
      <c r="BL35" s="69">
        <v>5</v>
      </c>
      <c r="BM35" s="69">
        <v>1</v>
      </c>
      <c r="BN35" s="69">
        <v>8</v>
      </c>
      <c r="BO35" s="170">
        <v>4</v>
      </c>
      <c r="BP35" s="170"/>
      <c r="BQ35" s="170"/>
      <c r="BR35" s="170"/>
      <c r="BS35" s="170"/>
      <c r="BT35" s="170">
        <f t="shared" si="70"/>
        <v>0</v>
      </c>
      <c r="BV35" s="170">
        <v>24</v>
      </c>
      <c r="BW35" s="170">
        <v>17</v>
      </c>
      <c r="BX35" s="170">
        <v>8</v>
      </c>
      <c r="BY35" s="170">
        <v>11</v>
      </c>
      <c r="BZ35" s="170">
        <v>3</v>
      </c>
      <c r="CA35" s="170">
        <v>5</v>
      </c>
      <c r="CB35" s="170">
        <v>3</v>
      </c>
      <c r="CC35" s="170">
        <v>2</v>
      </c>
      <c r="CD35" s="170">
        <v>4</v>
      </c>
      <c r="CE35" s="170">
        <v>7</v>
      </c>
      <c r="CF35" s="170">
        <v>4</v>
      </c>
      <c r="CG35" s="170">
        <v>4</v>
      </c>
      <c r="CH35" s="186">
        <f t="shared" si="71"/>
        <v>4</v>
      </c>
      <c r="CJ35" s="170">
        <v>5</v>
      </c>
      <c r="CK35" s="170" t="s">
        <v>289</v>
      </c>
      <c r="CL35" s="170">
        <v>4</v>
      </c>
      <c r="CM35" s="170">
        <v>1</v>
      </c>
      <c r="CN35" s="170">
        <v>5</v>
      </c>
      <c r="CO35" s="170">
        <v>2</v>
      </c>
      <c r="CP35" s="170">
        <v>4</v>
      </c>
      <c r="CQ35" s="170">
        <v>1</v>
      </c>
      <c r="CR35" s="170">
        <v>1</v>
      </c>
      <c r="CS35" s="170">
        <v>2</v>
      </c>
      <c r="CT35" s="170">
        <v>2</v>
      </c>
      <c r="CU35" s="170">
        <v>1</v>
      </c>
      <c r="CV35" s="193">
        <f t="shared" ref="CV35" si="78">CU35</f>
        <v>1</v>
      </c>
      <c r="CX35" s="170">
        <v>1</v>
      </c>
      <c r="CY35" s="170">
        <v>4</v>
      </c>
      <c r="CZ35" s="170">
        <v>4</v>
      </c>
      <c r="DA35" s="170">
        <v>13</v>
      </c>
      <c r="DB35" s="170">
        <v>13</v>
      </c>
      <c r="DC35" s="170">
        <v>3</v>
      </c>
      <c r="DD35" s="170">
        <v>1</v>
      </c>
      <c r="DE35" s="170">
        <v>3</v>
      </c>
      <c r="DF35" s="170">
        <v>5</v>
      </c>
      <c r="DG35" s="170">
        <v>4</v>
      </c>
      <c r="DH35" s="170">
        <v>9</v>
      </c>
      <c r="DI35" s="170">
        <v>6</v>
      </c>
      <c r="DJ35" s="115">
        <f t="shared" si="76"/>
        <v>6</v>
      </c>
      <c r="DK35" s="116" t="s">
        <v>504</v>
      </c>
      <c r="DM35" s="118">
        <v>0</v>
      </c>
      <c r="DN35" s="118">
        <v>0</v>
      </c>
      <c r="DO35" s="118">
        <v>0</v>
      </c>
      <c r="DP35" s="118">
        <v>0</v>
      </c>
      <c r="DQ35" s="118">
        <v>10</v>
      </c>
      <c r="DR35" s="118">
        <v>0</v>
      </c>
      <c r="DS35" s="118">
        <v>0</v>
      </c>
      <c r="DT35" s="118">
        <v>0</v>
      </c>
      <c r="DU35" s="118">
        <v>0</v>
      </c>
      <c r="DV35" s="118">
        <v>0</v>
      </c>
      <c r="DW35" s="118">
        <v>25</v>
      </c>
      <c r="DX35" s="118">
        <v>0</v>
      </c>
      <c r="DY35" s="115">
        <f t="shared" si="77"/>
        <v>0</v>
      </c>
      <c r="DZ35" s="116" t="s">
        <v>504</v>
      </c>
    </row>
    <row r="36" spans="2:130" ht="20.5" customHeight="1" collapsed="1" thickBot="1" x14ac:dyDescent="0.4">
      <c r="B36" s="66" t="s">
        <v>272</v>
      </c>
      <c r="C36" s="63"/>
      <c r="D36" s="66">
        <v>937</v>
      </c>
      <c r="E36" s="66">
        <v>939</v>
      </c>
      <c r="F36" s="66">
        <v>940</v>
      </c>
      <c r="G36" s="66">
        <v>940</v>
      </c>
      <c r="H36" s="66">
        <v>943</v>
      </c>
      <c r="I36" s="66">
        <v>944</v>
      </c>
      <c r="J36" s="66">
        <v>943</v>
      </c>
      <c r="K36" s="66">
        <v>940</v>
      </c>
      <c r="L36" s="66">
        <v>936</v>
      </c>
      <c r="M36" s="66">
        <v>935</v>
      </c>
      <c r="N36" s="66">
        <v>934</v>
      </c>
      <c r="O36" s="66">
        <v>921</v>
      </c>
      <c r="P36" s="72">
        <v>921</v>
      </c>
      <c r="R36" s="66">
        <v>919</v>
      </c>
      <c r="S36" s="66">
        <v>924</v>
      </c>
      <c r="T36" s="66">
        <v>922</v>
      </c>
      <c r="U36" s="66">
        <v>911</v>
      </c>
      <c r="V36" s="66">
        <v>912</v>
      </c>
      <c r="W36" s="66">
        <v>917</v>
      </c>
      <c r="X36" s="66">
        <v>918</v>
      </c>
      <c r="Y36" s="66">
        <v>919</v>
      </c>
      <c r="Z36" s="66">
        <v>889</v>
      </c>
      <c r="AA36" s="66">
        <v>890</v>
      </c>
      <c r="AB36" s="66">
        <v>875</v>
      </c>
      <c r="AC36" s="66">
        <v>866</v>
      </c>
      <c r="AD36" s="72">
        <v>866</v>
      </c>
      <c r="AF36" s="72">
        <f>AF20+AF26+AF31</f>
        <v>862</v>
      </c>
      <c r="AG36" s="72">
        <f>AG20+AG26+AG31</f>
        <v>857</v>
      </c>
      <c r="AH36" s="72">
        <f>AH20+AH26+AH31</f>
        <v>850</v>
      </c>
      <c r="AI36" s="72">
        <f t="shared" ref="AI36:AR36" si="79">AI20+AI26+AI31</f>
        <v>848</v>
      </c>
      <c r="AJ36" s="72">
        <f t="shared" si="79"/>
        <v>850</v>
      </c>
      <c r="AK36" s="72">
        <f t="shared" si="79"/>
        <v>853</v>
      </c>
      <c r="AL36" s="72">
        <f t="shared" si="79"/>
        <v>873</v>
      </c>
      <c r="AM36" s="72">
        <f t="shared" si="79"/>
        <v>881</v>
      </c>
      <c r="AN36" s="72">
        <f t="shared" si="79"/>
        <v>883</v>
      </c>
      <c r="AO36" s="72">
        <f t="shared" si="79"/>
        <v>887</v>
      </c>
      <c r="AP36" s="72">
        <f t="shared" si="79"/>
        <v>883</v>
      </c>
      <c r="AQ36" s="72">
        <f t="shared" si="79"/>
        <v>886</v>
      </c>
      <c r="AR36" s="72">
        <f t="shared" si="79"/>
        <v>886</v>
      </c>
      <c r="AT36" s="72">
        <f>AT20+AT26+AT31</f>
        <v>881</v>
      </c>
      <c r="AU36" s="72">
        <f>AU20+AU26+AU31</f>
        <v>878</v>
      </c>
      <c r="AV36" s="72">
        <f>AV20+AV26+AV31</f>
        <v>878</v>
      </c>
      <c r="AW36" s="72">
        <f t="shared" ref="AW36:BF36" si="80">AW20+AW26+AW31</f>
        <v>881</v>
      </c>
      <c r="AX36" s="72">
        <f t="shared" si="80"/>
        <v>875</v>
      </c>
      <c r="AY36" s="72">
        <f t="shared" si="80"/>
        <v>873</v>
      </c>
      <c r="AZ36" s="72">
        <f t="shared" si="80"/>
        <v>874</v>
      </c>
      <c r="BA36" s="72">
        <f t="shared" si="80"/>
        <v>872</v>
      </c>
      <c r="BB36" s="72">
        <f t="shared" si="80"/>
        <v>870</v>
      </c>
      <c r="BC36" s="72">
        <f t="shared" si="80"/>
        <v>869</v>
      </c>
      <c r="BD36" s="72">
        <f t="shared" si="80"/>
        <v>870</v>
      </c>
      <c r="BE36" s="72">
        <f t="shared" si="80"/>
        <v>865</v>
      </c>
      <c r="BF36" s="72">
        <f t="shared" si="80"/>
        <v>865</v>
      </c>
      <c r="BH36" s="72">
        <f>BH20+BH26+BH31</f>
        <v>872</v>
      </c>
      <c r="BI36" s="72">
        <f>BI20+BI26+BI31</f>
        <v>875</v>
      </c>
      <c r="BJ36" s="72">
        <f>BJ20+BJ26+BJ31</f>
        <v>869</v>
      </c>
      <c r="BK36" s="72">
        <f t="shared" ref="BK36:BT36" si="81">BK20+BK26+BK31</f>
        <v>872</v>
      </c>
      <c r="BL36" s="72">
        <f t="shared" si="81"/>
        <v>873</v>
      </c>
      <c r="BM36" s="72">
        <f t="shared" si="81"/>
        <v>874</v>
      </c>
      <c r="BN36" s="72">
        <f t="shared" si="81"/>
        <v>877</v>
      </c>
      <c r="BO36" s="172">
        <f t="shared" si="81"/>
        <v>875</v>
      </c>
      <c r="BP36" s="172">
        <f>BP20+BP26+BP31</f>
        <v>881</v>
      </c>
      <c r="BQ36" s="172">
        <f t="shared" si="81"/>
        <v>881</v>
      </c>
      <c r="BR36" s="172">
        <f t="shared" si="81"/>
        <v>881</v>
      </c>
      <c r="BS36" s="172">
        <f t="shared" si="81"/>
        <v>881</v>
      </c>
      <c r="BT36" s="172">
        <f t="shared" si="81"/>
        <v>881</v>
      </c>
      <c r="BV36" s="172">
        <f>BV20+BV26+BV31</f>
        <v>865</v>
      </c>
      <c r="BW36" s="172">
        <f>BW20+BW26+BW31</f>
        <v>852</v>
      </c>
      <c r="BX36" s="172">
        <f>BX20+BX26+BX31</f>
        <v>852</v>
      </c>
      <c r="BY36" s="172">
        <f t="shared" ref="BY36:CG36" si="82">BY20+BY26+BY31</f>
        <v>853</v>
      </c>
      <c r="BZ36" s="172">
        <f t="shared" si="82"/>
        <v>857</v>
      </c>
      <c r="CA36" s="172">
        <f t="shared" si="82"/>
        <v>858</v>
      </c>
      <c r="CB36" s="172">
        <f t="shared" si="82"/>
        <v>858</v>
      </c>
      <c r="CC36" s="172">
        <f t="shared" si="82"/>
        <v>858</v>
      </c>
      <c r="CD36" s="172">
        <f t="shared" si="82"/>
        <v>854</v>
      </c>
      <c r="CE36" s="172">
        <f t="shared" si="82"/>
        <v>848</v>
      </c>
      <c r="CF36" s="172">
        <f t="shared" si="82"/>
        <v>849</v>
      </c>
      <c r="CG36" s="172">
        <f t="shared" si="82"/>
        <v>846</v>
      </c>
      <c r="CH36" s="72">
        <f>CH20+CH26+CH31</f>
        <v>846</v>
      </c>
      <c r="CJ36" s="172">
        <f>CJ20+CJ26+CJ31</f>
        <v>844</v>
      </c>
      <c r="CK36" s="172">
        <f t="shared" ref="CK36:CV36" si="83">CK20+CK26+CK31</f>
        <v>849</v>
      </c>
      <c r="CL36" s="172">
        <f t="shared" si="83"/>
        <v>852</v>
      </c>
      <c r="CM36" s="172">
        <f t="shared" si="83"/>
        <v>852</v>
      </c>
      <c r="CN36" s="172">
        <f t="shared" si="83"/>
        <v>850</v>
      </c>
      <c r="CO36" s="172">
        <f t="shared" si="83"/>
        <v>851</v>
      </c>
      <c r="CP36" s="172">
        <f t="shared" si="83"/>
        <v>850</v>
      </c>
      <c r="CQ36" s="172">
        <f t="shared" si="83"/>
        <v>853</v>
      </c>
      <c r="CR36" s="172">
        <f t="shared" si="83"/>
        <v>852</v>
      </c>
      <c r="CS36" s="172">
        <f t="shared" si="83"/>
        <v>850</v>
      </c>
      <c r="CT36" s="172">
        <f t="shared" si="83"/>
        <v>851</v>
      </c>
      <c r="CU36" s="172">
        <f t="shared" si="83"/>
        <v>855</v>
      </c>
      <c r="CV36" s="172">
        <f t="shared" si="83"/>
        <v>855</v>
      </c>
      <c r="CX36" s="172">
        <f>CX20+CX26+CX31</f>
        <v>855</v>
      </c>
      <c r="CY36" s="172">
        <f t="shared" ref="CY36:DI36" si="84">CY20+CY26+CY31</f>
        <v>857</v>
      </c>
      <c r="CZ36" s="172">
        <f t="shared" si="84"/>
        <v>857</v>
      </c>
      <c r="DA36" s="172">
        <f t="shared" si="84"/>
        <v>850</v>
      </c>
      <c r="DB36" s="172">
        <f t="shared" si="84"/>
        <v>851</v>
      </c>
      <c r="DC36" s="172">
        <f t="shared" si="84"/>
        <v>855</v>
      </c>
      <c r="DD36" s="172">
        <f t="shared" si="84"/>
        <v>859</v>
      </c>
      <c r="DE36" s="172">
        <f t="shared" si="84"/>
        <v>858</v>
      </c>
      <c r="DF36" s="172">
        <f t="shared" si="84"/>
        <v>857</v>
      </c>
      <c r="DG36" s="172">
        <f t="shared" si="84"/>
        <v>854</v>
      </c>
      <c r="DH36" s="172">
        <f t="shared" si="84"/>
        <v>848</v>
      </c>
      <c r="DI36" s="172">
        <f t="shared" si="84"/>
        <v>847</v>
      </c>
      <c r="DJ36" s="72">
        <f>DJ20+DJ26+DJ31</f>
        <v>847</v>
      </c>
      <c r="DK36" s="68"/>
      <c r="DM36" s="120">
        <f>DM20+DM26+DM31</f>
        <v>849</v>
      </c>
      <c r="DN36" s="120">
        <f t="shared" ref="DN36:DY36" si="85">DN20+DN26+DN31</f>
        <v>849</v>
      </c>
      <c r="DO36" s="120">
        <f t="shared" si="85"/>
        <v>849</v>
      </c>
      <c r="DP36" s="120">
        <f t="shared" si="85"/>
        <v>849</v>
      </c>
      <c r="DQ36" s="120">
        <f t="shared" si="85"/>
        <v>839</v>
      </c>
      <c r="DR36" s="120">
        <f t="shared" si="85"/>
        <v>839</v>
      </c>
      <c r="DS36" s="120">
        <f t="shared" si="85"/>
        <v>839</v>
      </c>
      <c r="DT36" s="120">
        <f t="shared" si="85"/>
        <v>839</v>
      </c>
      <c r="DU36" s="120">
        <f t="shared" si="85"/>
        <v>839</v>
      </c>
      <c r="DV36" s="120">
        <f t="shared" si="85"/>
        <v>839</v>
      </c>
      <c r="DW36" s="120">
        <f t="shared" si="85"/>
        <v>850</v>
      </c>
      <c r="DX36" s="120">
        <f t="shared" si="85"/>
        <v>850</v>
      </c>
      <c r="DY36" s="72">
        <f t="shared" si="85"/>
        <v>850</v>
      </c>
      <c r="DZ36" s="68"/>
    </row>
    <row r="37" spans="2:130" ht="20.5" customHeight="1" thickBot="1" x14ac:dyDescent="0.4">
      <c r="B37" s="63" t="s">
        <v>129</v>
      </c>
      <c r="C37" s="63"/>
      <c r="D37" s="73"/>
      <c r="E37" s="73"/>
      <c r="AF37" s="76"/>
      <c r="AT37" s="76"/>
      <c r="BH37" s="76"/>
      <c r="BV37" s="76"/>
      <c r="CJ37" s="76"/>
      <c r="CX37" s="76"/>
      <c r="DM37" s="76"/>
    </row>
    <row r="38" spans="2:130" ht="20.5" customHeight="1" x14ac:dyDescent="0.35">
      <c r="B38" s="123" t="s">
        <v>273</v>
      </c>
      <c r="C38" s="63"/>
      <c r="E38" s="76"/>
      <c r="AD38" s="124">
        <v>183181</v>
      </c>
      <c r="AR38" s="124">
        <f>'Fluxo de Caixa'!AT46-'Fluxo de Caixa'!AT57</f>
        <v>180982.74400000001</v>
      </c>
      <c r="BF38" s="124">
        <f>'Fluxo de Caixa'!BH46-'Fluxo de Caixa'!BH57-'Fluxo de Caixa'!BH58</f>
        <v>179473.71899999998</v>
      </c>
      <c r="BS38" s="129"/>
      <c r="BT38" s="124">
        <f>'Fluxo de Caixa'!BV46-'Fluxo de Caixa'!BV57-'Fluxo de Caixa'!BV58</f>
        <v>180891.41007000001</v>
      </c>
      <c r="CG38" s="129"/>
      <c r="CH38" s="125">
        <f>'Fluxo de Caixa'!CJ46-'Fluxo de Caixa'!CJ57-'Fluxo de Caixa'!CJ58</f>
        <v>200311.78090999997</v>
      </c>
      <c r="CU38" s="129"/>
      <c r="CV38" s="125">
        <f>'Fluxo de Caixa'!CX46-'Fluxo de Caixa'!CX57-'Fluxo de Caixa'!CX58</f>
        <v>222835.38059000002</v>
      </c>
      <c r="DI38" s="129"/>
      <c r="DJ38" s="125">
        <f>'Fluxo de Caixa'!DL46-'Fluxo de Caixa'!DL57-'Fluxo de Caixa'!DL58</f>
        <v>236172.61885</v>
      </c>
      <c r="DK38" s="75"/>
      <c r="DX38" s="129"/>
      <c r="DY38" s="125">
        <f>'Fluxo de Caixa'!EA46-'Fluxo de Caixa'!EA57-'Fluxo de Caixa'!EA58</f>
        <v>262665.33092102181</v>
      </c>
      <c r="DZ38" s="75"/>
    </row>
    <row r="39" spans="2:130" ht="20.5" customHeight="1" thickBot="1" x14ac:dyDescent="0.4">
      <c r="B39" s="77" t="s">
        <v>274</v>
      </c>
      <c r="C39" s="63"/>
      <c r="AD39" s="77">
        <v>915</v>
      </c>
      <c r="AR39" s="77">
        <v>865</v>
      </c>
      <c r="BF39" s="77">
        <v>881</v>
      </c>
      <c r="BT39" s="77">
        <v>881</v>
      </c>
      <c r="CH39" s="85">
        <f>CH36</f>
        <v>846</v>
      </c>
      <c r="CV39" s="85">
        <f>CV36</f>
        <v>855</v>
      </c>
      <c r="DJ39" s="85">
        <f>DJ36</f>
        <v>847</v>
      </c>
      <c r="DK39" s="78"/>
      <c r="DY39" s="85">
        <f>DY36</f>
        <v>850</v>
      </c>
      <c r="DZ39" s="78"/>
    </row>
    <row r="40" spans="2:130" ht="20.5" customHeight="1" thickBot="1" x14ac:dyDescent="0.4">
      <c r="B40" s="63" t="s">
        <v>316</v>
      </c>
      <c r="C40" s="63"/>
      <c r="D40" s="73"/>
      <c r="E40" s="73"/>
      <c r="AF40" s="76"/>
      <c r="AT40" s="76"/>
      <c r="BH40" s="76"/>
      <c r="BV40" s="76"/>
      <c r="CJ40" s="76"/>
      <c r="CX40" s="76"/>
      <c r="DM40" s="76"/>
    </row>
    <row r="41" spans="2:130" ht="20.5" customHeight="1" x14ac:dyDescent="0.35">
      <c r="B41" s="74" t="s">
        <v>273</v>
      </c>
      <c r="C41" s="63"/>
      <c r="E41" s="76"/>
      <c r="AD41" s="126"/>
      <c r="AE41" s="127"/>
      <c r="AF41" s="127"/>
      <c r="AG41" s="127"/>
      <c r="AH41" s="127"/>
      <c r="AI41" s="127"/>
      <c r="AJ41" s="127"/>
      <c r="AK41" s="127"/>
      <c r="AL41" s="127"/>
      <c r="AM41" s="127"/>
      <c r="AN41" s="127"/>
      <c r="AO41" s="127"/>
      <c r="AP41" s="127"/>
      <c r="AQ41" s="127"/>
      <c r="AR41" s="126"/>
      <c r="BF41" s="86">
        <v>186135</v>
      </c>
      <c r="BR41" s="129"/>
      <c r="BS41" s="129"/>
      <c r="BT41" s="86">
        <v>190884.56753399997</v>
      </c>
      <c r="CF41" s="129"/>
      <c r="CG41" s="129"/>
      <c r="CH41" s="117">
        <v>201239.083927175</v>
      </c>
      <c r="CT41" s="129"/>
      <c r="CU41" s="129"/>
      <c r="CV41" s="117">
        <v>228200.88458246001</v>
      </c>
      <c r="DH41" s="129"/>
      <c r="DI41" s="129"/>
      <c r="DJ41" s="117">
        <v>236172.61885</v>
      </c>
      <c r="DK41" s="75"/>
      <c r="DW41" s="129"/>
      <c r="DX41" s="129"/>
      <c r="DY41" s="117">
        <f>DY38</f>
        <v>262665.33092102181</v>
      </c>
      <c r="DZ41" s="75"/>
    </row>
    <row r="42" spans="2:130" ht="20.5" customHeight="1" thickBot="1" x14ac:dyDescent="0.4">
      <c r="B42" s="77" t="s">
        <v>274</v>
      </c>
      <c r="C42" s="63"/>
      <c r="AD42" s="128"/>
      <c r="AE42" s="127"/>
      <c r="AF42" s="127"/>
      <c r="AG42" s="127"/>
      <c r="AH42" s="127"/>
      <c r="AI42" s="127"/>
      <c r="AJ42" s="127"/>
      <c r="AK42" s="127"/>
      <c r="AL42" s="127"/>
      <c r="AM42" s="127"/>
      <c r="AN42" s="127"/>
      <c r="AO42" s="127"/>
      <c r="AP42" s="127"/>
      <c r="AQ42" s="127"/>
      <c r="AR42" s="128"/>
      <c r="BF42" s="77">
        <v>881</v>
      </c>
      <c r="BS42" s="129"/>
      <c r="BT42" s="77">
        <v>881</v>
      </c>
      <c r="CG42" s="129"/>
      <c r="CH42" s="85">
        <v>875</v>
      </c>
      <c r="CU42" s="129"/>
      <c r="CV42" s="85">
        <v>860</v>
      </c>
      <c r="DI42" s="129"/>
      <c r="DJ42" s="85">
        <v>849</v>
      </c>
      <c r="DK42" s="78"/>
      <c r="DX42" s="129"/>
      <c r="DY42" s="85">
        <f>DY39</f>
        <v>850</v>
      </c>
      <c r="DZ42" s="78"/>
    </row>
    <row r="44" spans="2:130" ht="21" x14ac:dyDescent="0.35">
      <c r="CH44" s="159"/>
      <c r="CV44" s="129"/>
      <c r="DJ44" s="129"/>
      <c r="DY44" s="129"/>
    </row>
    <row r="136" spans="7:7" x14ac:dyDescent="0.35">
      <c r="G136" s="62">
        <v>-3498</v>
      </c>
    </row>
    <row r="146" spans="7:7" x14ac:dyDescent="0.35">
      <c r="G146" s="62">
        <f>+G135+G136</f>
        <v>-3498</v>
      </c>
    </row>
  </sheetData>
  <pageMargins left="0.51181102362204722" right="0.51181102362204722" top="0.78740157480314965" bottom="0.78740157480314965" header="0.31496062992125984" footer="0.31496062992125984"/>
  <pageSetup paperSize="9" scale="58" orientation="landscape" r:id="rId1"/>
  <ignoredErrors>
    <ignoredError sqref="AF3:AQ3 AF19:AQ19 CJ19:CU19" formulaRange="1"/>
    <ignoredError sqref="AR3" formula="1" formulaRange="1"/>
    <ignoredError sqref="BF3 BT3 CV3 CH3 DJ3 DY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45C5-B082-462B-A8DF-DCCB718911D3}">
  <sheetPr>
    <pageSetUpPr fitToPage="1"/>
  </sheetPr>
  <dimension ref="A1:CU146"/>
  <sheetViews>
    <sheetView showGridLines="0" zoomScale="90" zoomScaleNormal="90" workbookViewId="0">
      <pane xSplit="1" ySplit="2" topLeftCell="B18" activePane="bottomRight" state="frozen"/>
      <selection pane="topRight" activeCell="E14" sqref="E14"/>
      <selection pane="bottomLeft" activeCell="E14" sqref="E14"/>
      <selection pane="bottomRight" activeCell="B3" sqref="B3"/>
    </sheetView>
  </sheetViews>
  <sheetFormatPr defaultColWidth="9.1796875" defaultRowHeight="14.5" outlineLevelCol="1" x14ac:dyDescent="0.35"/>
  <cols>
    <col min="1" max="1" width="25.36328125" style="62" customWidth="1"/>
    <col min="2" max="2" width="10.7265625" style="61" customWidth="1"/>
    <col min="3" max="4" width="13.26953125" style="61" customWidth="1"/>
    <col min="5" max="5" width="16.81640625" style="61" customWidth="1"/>
    <col min="6" max="6" width="19.453125" style="61" customWidth="1"/>
    <col min="7" max="18" width="19.453125" style="61" hidden="1" customWidth="1" outlineLevel="1"/>
    <col min="19" max="19" width="19.453125" style="61" customWidth="1" collapsed="1"/>
    <col min="20" max="31" width="19.453125" style="61" hidden="1" customWidth="1" outlineLevel="1"/>
    <col min="32" max="32" width="68.08984375" style="61" customWidth="1" collapsed="1"/>
    <col min="33" max="33" width="86.26953125" style="61" customWidth="1"/>
    <col min="34" max="34" width="37.453125" style="61" customWidth="1"/>
    <col min="35" max="35" width="35.7265625" style="61" customWidth="1"/>
    <col min="36" max="36" width="9.1796875" style="61"/>
    <col min="37" max="37" width="42.7265625" style="61" customWidth="1"/>
    <col min="38" max="16384" width="9.1796875" style="61"/>
  </cols>
  <sheetData>
    <row r="1" spans="1:37" ht="37.5" customHeight="1" x14ac:dyDescent="0.35">
      <c r="A1" s="103" t="s">
        <v>297</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12" t="s">
        <v>309</v>
      </c>
    </row>
    <row r="2" spans="1:37" ht="37.5" customHeight="1" x14ac:dyDescent="0.35">
      <c r="A2" s="102" t="s">
        <v>287</v>
      </c>
      <c r="B2" s="102" t="s">
        <v>280</v>
      </c>
      <c r="C2" s="102" t="s">
        <v>281</v>
      </c>
      <c r="D2" s="102" t="s">
        <v>437</v>
      </c>
      <c r="E2" s="102" t="s">
        <v>325</v>
      </c>
      <c r="F2" s="180" t="s">
        <v>323</v>
      </c>
      <c r="G2" s="181" t="s">
        <v>332</v>
      </c>
      <c r="H2" s="181" t="s">
        <v>333</v>
      </c>
      <c r="I2" s="181" t="s">
        <v>336</v>
      </c>
      <c r="J2" s="181" t="s">
        <v>337</v>
      </c>
      <c r="K2" s="181" t="s">
        <v>338</v>
      </c>
      <c r="L2" s="181" t="s">
        <v>339</v>
      </c>
      <c r="M2" s="181" t="s">
        <v>340</v>
      </c>
      <c r="N2" s="181" t="s">
        <v>341</v>
      </c>
      <c r="O2" s="181" t="s">
        <v>342</v>
      </c>
      <c r="P2" s="181" t="s">
        <v>343</v>
      </c>
      <c r="Q2" s="181" t="s">
        <v>344</v>
      </c>
      <c r="R2" s="181" t="s">
        <v>345</v>
      </c>
      <c r="S2" s="180" t="s">
        <v>324</v>
      </c>
      <c r="T2" s="181" t="s">
        <v>334</v>
      </c>
      <c r="U2" s="181" t="s">
        <v>335</v>
      </c>
      <c r="V2" s="181" t="s">
        <v>346</v>
      </c>
      <c r="W2" s="181" t="s">
        <v>347</v>
      </c>
      <c r="X2" s="181" t="s">
        <v>348</v>
      </c>
      <c r="Y2" s="181" t="s">
        <v>349</v>
      </c>
      <c r="Z2" s="181" t="s">
        <v>350</v>
      </c>
      <c r="AA2" s="181" t="s">
        <v>351</v>
      </c>
      <c r="AB2" s="181" t="s">
        <v>352</v>
      </c>
      <c r="AC2" s="181" t="s">
        <v>353</v>
      </c>
      <c r="AD2" s="181" t="s">
        <v>354</v>
      </c>
      <c r="AE2" s="181" t="s">
        <v>355</v>
      </c>
      <c r="AF2" s="102" t="s">
        <v>282</v>
      </c>
      <c r="AG2" s="102" t="s">
        <v>283</v>
      </c>
      <c r="AH2" s="102" t="s">
        <v>284</v>
      </c>
      <c r="AI2" s="102" t="s">
        <v>296</v>
      </c>
      <c r="AK2" s="130" t="s">
        <v>438</v>
      </c>
    </row>
    <row r="3" spans="1:37" ht="256" customHeight="1" x14ac:dyDescent="0.35">
      <c r="A3" s="130" t="s">
        <v>399</v>
      </c>
      <c r="B3" s="136">
        <v>43831</v>
      </c>
      <c r="C3" s="136">
        <v>45291</v>
      </c>
      <c r="D3" s="202" t="s">
        <v>439</v>
      </c>
      <c r="E3" s="185" t="s">
        <v>374</v>
      </c>
      <c r="F3" s="203">
        <f>SUM(Tabela12[[#This Row],[jan/23]:[dez/23]])</f>
        <v>413.4</v>
      </c>
      <c r="G3" s="190">
        <v>185.2</v>
      </c>
      <c r="H3" s="190"/>
      <c r="I3" s="190">
        <v>228.2</v>
      </c>
      <c r="J3" s="190"/>
      <c r="K3" s="190"/>
      <c r="L3" s="190"/>
      <c r="M3" s="190"/>
      <c r="N3" s="190"/>
      <c r="O3" s="190"/>
      <c r="P3" s="190"/>
      <c r="Q3" s="190"/>
      <c r="R3" s="190"/>
      <c r="S3" s="184">
        <f>SUM(Tabela12[[#This Row],[jan/24]:[dez/24]])</f>
        <v>0</v>
      </c>
      <c r="T3" s="191"/>
      <c r="U3" s="191"/>
      <c r="V3" s="191"/>
      <c r="W3" s="191"/>
      <c r="X3" s="191"/>
      <c r="Y3" s="191"/>
      <c r="Z3" s="191"/>
      <c r="AA3" s="191"/>
      <c r="AB3" s="191"/>
      <c r="AC3" s="191"/>
      <c r="AD3" s="191"/>
      <c r="AE3" s="191"/>
      <c r="AF3" s="133" t="s">
        <v>375</v>
      </c>
      <c r="AG3" s="133" t="s">
        <v>376</v>
      </c>
      <c r="AH3" s="133" t="s">
        <v>321</v>
      </c>
      <c r="AI3" s="133" t="s">
        <v>368</v>
      </c>
    </row>
    <row r="4" spans="1:37" ht="107" customHeight="1" x14ac:dyDescent="0.35">
      <c r="A4" s="130" t="s">
        <v>398</v>
      </c>
      <c r="B4" s="136">
        <v>44197</v>
      </c>
      <c r="C4" s="136">
        <v>45657</v>
      </c>
      <c r="D4" s="202" t="s">
        <v>439</v>
      </c>
      <c r="E4" s="185" t="s">
        <v>440</v>
      </c>
      <c r="F4" s="203">
        <f>SUM(Tabela12[[#This Row],[jan/23]:[dez/23]])</f>
        <v>0</v>
      </c>
      <c r="G4" s="190"/>
      <c r="H4" s="190"/>
      <c r="I4" s="190"/>
      <c r="J4" s="190"/>
      <c r="K4" s="190"/>
      <c r="L4" s="190"/>
      <c r="M4" s="190"/>
      <c r="N4" s="190"/>
      <c r="O4" s="190"/>
      <c r="P4" s="190"/>
      <c r="Q4" s="190"/>
      <c r="R4" s="190"/>
      <c r="S4" s="184">
        <f>SUM(Tabela12[[#This Row],[jan/24]:[dez/24]])</f>
        <v>4971.96</v>
      </c>
      <c r="T4" s="190">
        <v>414.33</v>
      </c>
      <c r="U4" s="190">
        <v>414.33</v>
      </c>
      <c r="V4" s="190">
        <v>414.33</v>
      </c>
      <c r="W4" s="190">
        <v>414.33</v>
      </c>
      <c r="X4" s="190">
        <v>414.33</v>
      </c>
      <c r="Y4" s="190">
        <v>414.33</v>
      </c>
      <c r="Z4" s="190">
        <v>414.33</v>
      </c>
      <c r="AA4" s="190">
        <v>414.33</v>
      </c>
      <c r="AB4" s="190">
        <v>414.33</v>
      </c>
      <c r="AC4" s="190">
        <v>414.33</v>
      </c>
      <c r="AD4" s="190">
        <v>414.33</v>
      </c>
      <c r="AE4" s="190">
        <v>414.33</v>
      </c>
      <c r="AF4" s="133" t="s">
        <v>320</v>
      </c>
      <c r="AG4" s="133" t="s">
        <v>371</v>
      </c>
      <c r="AH4" s="133" t="s">
        <v>372</v>
      </c>
      <c r="AI4" s="133" t="s">
        <v>373</v>
      </c>
    </row>
    <row r="5" spans="1:37" ht="230" customHeight="1" x14ac:dyDescent="0.35">
      <c r="A5" s="130" t="s">
        <v>397</v>
      </c>
      <c r="B5" s="136">
        <v>44197</v>
      </c>
      <c r="C5" s="136">
        <v>45657</v>
      </c>
      <c r="D5" s="202" t="s">
        <v>439</v>
      </c>
      <c r="E5" s="185" t="s">
        <v>374</v>
      </c>
      <c r="F5" s="203">
        <f>SUM(Tabela12[[#This Row],[jan/23]:[dez/23]])</f>
        <v>458</v>
      </c>
      <c r="G5" s="190"/>
      <c r="H5" s="190"/>
      <c r="I5" s="190"/>
      <c r="J5" s="190"/>
      <c r="K5" s="190"/>
      <c r="L5" s="190"/>
      <c r="M5" s="190"/>
      <c r="N5" s="190">
        <v>458</v>
      </c>
      <c r="O5" s="190"/>
      <c r="P5" s="190"/>
      <c r="Q5" s="190"/>
      <c r="R5" s="190"/>
      <c r="S5" s="184">
        <f>SUM(Tabela12[[#This Row],[jan/24]:[dez/24]])</f>
        <v>816</v>
      </c>
      <c r="T5" s="191"/>
      <c r="U5" s="191"/>
      <c r="V5" s="191"/>
      <c r="W5" s="191"/>
      <c r="X5" s="191">
        <v>816</v>
      </c>
      <c r="Y5" s="191"/>
      <c r="Z5" s="191"/>
      <c r="AA5" s="191"/>
      <c r="AB5" s="191"/>
      <c r="AC5" s="191"/>
      <c r="AD5" s="191"/>
      <c r="AE5" s="191"/>
      <c r="AF5" s="133" t="s">
        <v>377</v>
      </c>
      <c r="AG5" s="133" t="s">
        <v>378</v>
      </c>
      <c r="AH5" s="133" t="s">
        <v>321</v>
      </c>
      <c r="AI5" s="133" t="s">
        <v>368</v>
      </c>
      <c r="AK5" s="61" t="s">
        <v>441</v>
      </c>
    </row>
    <row r="6" spans="1:37" ht="107" customHeight="1" x14ac:dyDescent="0.35">
      <c r="A6" s="130" t="s">
        <v>396</v>
      </c>
      <c r="B6" s="136">
        <v>44562</v>
      </c>
      <c r="C6" s="136">
        <v>46022</v>
      </c>
      <c r="D6" s="202" t="s">
        <v>442</v>
      </c>
      <c r="E6" s="185" t="s">
        <v>356</v>
      </c>
      <c r="F6" s="203">
        <f>SUM(Tabela12[[#This Row],[jan/23]:[dez/23]])</f>
        <v>459.55999999999995</v>
      </c>
      <c r="G6" s="190"/>
      <c r="H6" s="190"/>
      <c r="I6" s="190">
        <v>243.8</v>
      </c>
      <c r="J6" s="190"/>
      <c r="K6" s="190"/>
      <c r="L6" s="190"/>
      <c r="M6" s="190">
        <v>60.18</v>
      </c>
      <c r="N6" s="190">
        <v>121.52</v>
      </c>
      <c r="O6" s="190">
        <v>17.03</v>
      </c>
      <c r="P6" s="190">
        <v>17.03</v>
      </c>
      <c r="Q6" s="190"/>
      <c r="R6" s="190"/>
      <c r="S6" s="184">
        <f>SUM(Tabela12[[#This Row],[jan/24]:[dez/24]])</f>
        <v>1216.32</v>
      </c>
      <c r="T6" s="191"/>
      <c r="U6" s="191">
        <v>202.72</v>
      </c>
      <c r="V6" s="191"/>
      <c r="W6" s="191">
        <v>202.72</v>
      </c>
      <c r="X6" s="191"/>
      <c r="Y6" s="191">
        <v>202.72</v>
      </c>
      <c r="Z6" s="191"/>
      <c r="AA6" s="191">
        <v>202.72</v>
      </c>
      <c r="AB6" s="191"/>
      <c r="AC6" s="191">
        <v>202.72</v>
      </c>
      <c r="AD6" s="191"/>
      <c r="AE6" s="191">
        <v>202.72</v>
      </c>
      <c r="AF6" s="133" t="s">
        <v>357</v>
      </c>
      <c r="AG6" s="133" t="s">
        <v>358</v>
      </c>
      <c r="AH6" s="133" t="s">
        <v>359</v>
      </c>
      <c r="AI6" s="133" t="s">
        <v>360</v>
      </c>
    </row>
    <row r="7" spans="1:37" ht="107" customHeight="1" x14ac:dyDescent="0.35">
      <c r="A7" s="130" t="s">
        <v>395</v>
      </c>
      <c r="B7" s="136">
        <v>44927</v>
      </c>
      <c r="C7" s="136">
        <v>45291</v>
      </c>
      <c r="D7" s="202" t="s">
        <v>442</v>
      </c>
      <c r="E7" s="185" t="s">
        <v>365</v>
      </c>
      <c r="F7" s="203">
        <f>SUM(Tabela12[[#This Row],[jan/23]:[dez/23]])</f>
        <v>6414.83</v>
      </c>
      <c r="G7" s="190">
        <v>604.57000000000005</v>
      </c>
      <c r="H7" s="190">
        <v>1141.0899999999999</v>
      </c>
      <c r="I7" s="190">
        <v>191.75</v>
      </c>
      <c r="J7" s="190">
        <v>894.61</v>
      </c>
      <c r="K7" s="190">
        <v>482.94</v>
      </c>
      <c r="L7" s="190">
        <v>191.75</v>
      </c>
      <c r="M7" s="190">
        <v>191.75</v>
      </c>
      <c r="N7" s="190">
        <v>191.75</v>
      </c>
      <c r="O7" s="190">
        <v>764.63</v>
      </c>
      <c r="P7" s="190">
        <v>1421.25</v>
      </c>
      <c r="Q7" s="190"/>
      <c r="R7" s="190">
        <v>338.74</v>
      </c>
      <c r="S7" s="184">
        <f>SUM(Tabela12[[#This Row],[jan/24]:[dez/24]])</f>
        <v>0</v>
      </c>
      <c r="T7" s="191"/>
      <c r="U7" s="191"/>
      <c r="V7" s="191"/>
      <c r="W7" s="191"/>
      <c r="X7" s="191"/>
      <c r="Y7" s="191"/>
      <c r="Z7" s="191"/>
      <c r="AA7" s="191"/>
      <c r="AB7" s="191"/>
      <c r="AC7" s="191"/>
      <c r="AD7" s="191"/>
      <c r="AE7" s="191"/>
      <c r="AF7" s="133" t="s">
        <v>366</v>
      </c>
      <c r="AG7" s="133" t="s">
        <v>367</v>
      </c>
      <c r="AH7" s="176" t="s">
        <v>443</v>
      </c>
      <c r="AI7" s="176" t="s">
        <v>444</v>
      </c>
    </row>
    <row r="8" spans="1:37" ht="107" customHeight="1" x14ac:dyDescent="0.35">
      <c r="A8" s="130" t="s">
        <v>394</v>
      </c>
      <c r="B8" s="136">
        <v>44927</v>
      </c>
      <c r="C8" s="136">
        <v>45291</v>
      </c>
      <c r="D8" s="202" t="s">
        <v>442</v>
      </c>
      <c r="E8" s="185" t="s">
        <v>365</v>
      </c>
      <c r="F8" s="203">
        <f>SUM(Tabela12[[#This Row],[jan/23]:[dez/23]])</f>
        <v>6414.83</v>
      </c>
      <c r="G8" s="190">
        <v>604.57000000000005</v>
      </c>
      <c r="H8" s="190">
        <v>1141.0899999999999</v>
      </c>
      <c r="I8" s="190">
        <v>191.75</v>
      </c>
      <c r="J8" s="190">
        <v>894.61</v>
      </c>
      <c r="K8" s="190">
        <v>482.94</v>
      </c>
      <c r="L8" s="190">
        <v>191.75</v>
      </c>
      <c r="M8" s="190">
        <v>191.75</v>
      </c>
      <c r="N8" s="190">
        <v>191.75</v>
      </c>
      <c r="O8" s="190">
        <v>764.63</v>
      </c>
      <c r="P8" s="190">
        <v>1421.25</v>
      </c>
      <c r="Q8" s="190"/>
      <c r="R8" s="190">
        <v>338.74</v>
      </c>
      <c r="S8" s="184">
        <f>SUM(Tabela12[[#This Row],[jan/24]:[dez/24]])</f>
        <v>0</v>
      </c>
      <c r="T8" s="191"/>
      <c r="U8" s="191"/>
      <c r="V8" s="191"/>
      <c r="W8" s="191"/>
      <c r="X8" s="191"/>
      <c r="Y8" s="191"/>
      <c r="Z8" s="191"/>
      <c r="AA8" s="191"/>
      <c r="AB8" s="191"/>
      <c r="AC8" s="191"/>
      <c r="AD8" s="191"/>
      <c r="AE8" s="191"/>
      <c r="AF8" s="133" t="s">
        <v>369</v>
      </c>
      <c r="AG8" s="133" t="s">
        <v>370</v>
      </c>
      <c r="AH8" s="176" t="s">
        <v>443</v>
      </c>
      <c r="AI8" s="176" t="s">
        <v>444</v>
      </c>
    </row>
    <row r="9" spans="1:37" ht="271.5" customHeight="1" x14ac:dyDescent="0.35">
      <c r="A9" s="130" t="s">
        <v>393</v>
      </c>
      <c r="B9" s="136">
        <v>44927</v>
      </c>
      <c r="C9" s="136">
        <v>45504</v>
      </c>
      <c r="D9" s="202" t="s">
        <v>442</v>
      </c>
      <c r="E9" s="185" t="s">
        <v>356</v>
      </c>
      <c r="F9" s="203">
        <f>SUM(Tabela12[[#This Row],[jan/23]:[dez/23]])</f>
        <v>564.65</v>
      </c>
      <c r="G9" s="190">
        <v>96.43</v>
      </c>
      <c r="H9" s="190"/>
      <c r="I9" s="190">
        <v>44.26</v>
      </c>
      <c r="J9" s="190">
        <v>104.34</v>
      </c>
      <c r="K9" s="190"/>
      <c r="L9" s="190"/>
      <c r="M9" s="190"/>
      <c r="N9" s="190"/>
      <c r="O9" s="190"/>
      <c r="P9" s="190">
        <v>270.62</v>
      </c>
      <c r="Q9" s="190"/>
      <c r="R9" s="190">
        <v>49</v>
      </c>
      <c r="S9" s="184">
        <f>SUM(Tabela12[[#This Row],[jan/24]:[dez/24]])</f>
        <v>0</v>
      </c>
      <c r="T9" s="191"/>
      <c r="U9" s="191"/>
      <c r="V9" s="191"/>
      <c r="W9" s="191"/>
      <c r="X9" s="191"/>
      <c r="Y9" s="191"/>
      <c r="Z9" s="191"/>
      <c r="AA9" s="191"/>
      <c r="AB9" s="191"/>
      <c r="AC9" s="191"/>
      <c r="AD9" s="191"/>
      <c r="AE9" s="191"/>
      <c r="AF9" s="133" t="s">
        <v>361</v>
      </c>
      <c r="AG9" s="133" t="s">
        <v>362</v>
      </c>
      <c r="AH9" s="133" t="s">
        <v>363</v>
      </c>
      <c r="AI9" s="133" t="s">
        <v>364</v>
      </c>
    </row>
    <row r="10" spans="1:37" ht="183.5" customHeight="1" x14ac:dyDescent="0.35">
      <c r="A10" s="130" t="s">
        <v>392</v>
      </c>
      <c r="B10" s="136">
        <v>44927</v>
      </c>
      <c r="C10" s="136">
        <v>45657</v>
      </c>
      <c r="D10" s="202" t="s">
        <v>439</v>
      </c>
      <c r="E10" s="185" t="s">
        <v>374</v>
      </c>
      <c r="F10" s="203">
        <f>SUM(Tabela12[[#This Row],[jan/23]:[dez/23]])</f>
        <v>1055.5999999999999</v>
      </c>
      <c r="G10" s="190">
        <v>105.9</v>
      </c>
      <c r="H10" s="190">
        <v>64.599999999999994</v>
      </c>
      <c r="I10" s="190"/>
      <c r="J10" s="190">
        <v>67.099999999999994</v>
      </c>
      <c r="K10" s="190">
        <v>234.5</v>
      </c>
      <c r="L10" s="190">
        <v>177.4</v>
      </c>
      <c r="M10" s="190">
        <v>62</v>
      </c>
      <c r="N10" s="190">
        <v>134.69999999999999</v>
      </c>
      <c r="O10" s="190">
        <v>115.8</v>
      </c>
      <c r="P10" s="190">
        <v>93.6</v>
      </c>
      <c r="Q10" s="190"/>
      <c r="R10" s="190"/>
      <c r="S10" s="184">
        <f>SUM(Tabela12[[#This Row],[jan/24]:[dez/24]])</f>
        <v>900</v>
      </c>
      <c r="T10" s="191"/>
      <c r="U10" s="191"/>
      <c r="V10" s="191"/>
      <c r="W10" s="191"/>
      <c r="X10" s="191"/>
      <c r="Y10" s="191">
        <v>900</v>
      </c>
      <c r="Z10" s="191"/>
      <c r="AA10" s="191"/>
      <c r="AB10" s="191"/>
      <c r="AC10" s="191"/>
      <c r="AD10" s="191"/>
      <c r="AE10" s="191"/>
      <c r="AF10" s="133" t="s">
        <v>379</v>
      </c>
      <c r="AG10" s="133" t="s">
        <v>380</v>
      </c>
      <c r="AH10" s="133" t="s">
        <v>321</v>
      </c>
      <c r="AI10" s="133" t="s">
        <v>368</v>
      </c>
    </row>
    <row r="11" spans="1:37" ht="191.5" customHeight="1" x14ac:dyDescent="0.35">
      <c r="A11" s="130" t="s">
        <v>391</v>
      </c>
      <c r="B11" s="136">
        <v>44927</v>
      </c>
      <c r="C11" s="136">
        <v>45657</v>
      </c>
      <c r="D11" s="202" t="s">
        <v>439</v>
      </c>
      <c r="E11" s="185" t="s">
        <v>374</v>
      </c>
      <c r="F11" s="203">
        <f>SUM(Tabela12[[#This Row],[jan/23]:[dez/23]])</f>
        <v>629.4</v>
      </c>
      <c r="G11" s="190">
        <v>302.7</v>
      </c>
      <c r="H11" s="190"/>
      <c r="I11" s="190"/>
      <c r="J11" s="190"/>
      <c r="K11" s="190"/>
      <c r="L11" s="190">
        <v>232.7</v>
      </c>
      <c r="M11" s="190"/>
      <c r="N11" s="190"/>
      <c r="O11" s="190">
        <v>94</v>
      </c>
      <c r="P11" s="190"/>
      <c r="Q11" s="190"/>
      <c r="R11" s="190"/>
      <c r="S11" s="184">
        <f>SUM(Tabela12[[#This Row],[jan/24]:[dez/24]])</f>
        <v>300</v>
      </c>
      <c r="T11" s="191"/>
      <c r="U11" s="191"/>
      <c r="V11" s="191"/>
      <c r="W11" s="191"/>
      <c r="X11" s="191"/>
      <c r="Y11" s="191"/>
      <c r="Z11" s="191"/>
      <c r="AA11" s="191">
        <v>300</v>
      </c>
      <c r="AB11" s="191"/>
      <c r="AC11" s="191"/>
      <c r="AD11" s="191"/>
      <c r="AE11" s="191"/>
      <c r="AF11" s="133" t="s">
        <v>381</v>
      </c>
      <c r="AG11" s="133" t="s">
        <v>382</v>
      </c>
      <c r="AH11" s="133" t="s">
        <v>321</v>
      </c>
      <c r="AI11" s="133" t="s">
        <v>368</v>
      </c>
    </row>
    <row r="12" spans="1:37" ht="107" customHeight="1" x14ac:dyDescent="0.35">
      <c r="A12" s="130" t="s">
        <v>390</v>
      </c>
      <c r="B12" s="136">
        <v>44927</v>
      </c>
      <c r="C12" s="136">
        <v>45657</v>
      </c>
      <c r="D12" s="202" t="s">
        <v>439</v>
      </c>
      <c r="E12" s="185" t="s">
        <v>383</v>
      </c>
      <c r="F12" s="203">
        <f>SUM(Tabela12[[#This Row],[jan/23]:[dez/23]])</f>
        <v>690</v>
      </c>
      <c r="G12" s="190"/>
      <c r="H12" s="190"/>
      <c r="I12" s="190"/>
      <c r="J12" s="190"/>
      <c r="K12" s="190"/>
      <c r="L12" s="190">
        <v>690</v>
      </c>
      <c r="M12" s="190"/>
      <c r="N12" s="190"/>
      <c r="O12" s="190"/>
      <c r="P12" s="190"/>
      <c r="Q12" s="190"/>
      <c r="R12" s="190"/>
      <c r="S12" s="184">
        <f>SUM(Tabela12[[#This Row],[jan/24]:[dez/24]])</f>
        <v>800</v>
      </c>
      <c r="T12" s="191"/>
      <c r="U12" s="191"/>
      <c r="V12" s="191"/>
      <c r="W12" s="191"/>
      <c r="X12" s="191">
        <v>800</v>
      </c>
      <c r="Y12" s="191"/>
      <c r="Z12" s="191"/>
      <c r="AA12" s="191"/>
      <c r="AB12" s="191"/>
      <c r="AC12" s="191"/>
      <c r="AD12" s="191"/>
      <c r="AE12" s="191"/>
      <c r="AF12" s="133" t="s">
        <v>384</v>
      </c>
      <c r="AG12" s="133" t="s">
        <v>385</v>
      </c>
      <c r="AH12" s="133" t="s">
        <v>386</v>
      </c>
      <c r="AI12" s="133" t="s">
        <v>387</v>
      </c>
      <c r="AK12" s="61" t="s">
        <v>445</v>
      </c>
    </row>
    <row r="13" spans="1:37" ht="107" customHeight="1" x14ac:dyDescent="0.35">
      <c r="A13" s="177" t="s">
        <v>446</v>
      </c>
      <c r="B13" s="131">
        <v>44927</v>
      </c>
      <c r="C13" s="131">
        <v>45657</v>
      </c>
      <c r="D13" s="178" t="s">
        <v>442</v>
      </c>
      <c r="E13" s="204" t="s">
        <v>447</v>
      </c>
      <c r="F13" s="203">
        <f>SUM(Tabela12[[#This Row],[jan/23]:[dez/23]])</f>
        <v>130</v>
      </c>
      <c r="G13" s="190">
        <v>12</v>
      </c>
      <c r="H13" s="190">
        <v>12</v>
      </c>
      <c r="I13" s="190">
        <v>12</v>
      </c>
      <c r="J13" s="190">
        <v>12</v>
      </c>
      <c r="K13" s="190">
        <v>12</v>
      </c>
      <c r="L13" s="190">
        <v>12</v>
      </c>
      <c r="M13" s="190">
        <v>10</v>
      </c>
      <c r="N13" s="190">
        <v>10</v>
      </c>
      <c r="O13" s="190">
        <v>10</v>
      </c>
      <c r="P13" s="190">
        <v>10</v>
      </c>
      <c r="Q13" s="190">
        <v>9</v>
      </c>
      <c r="R13" s="190">
        <v>9</v>
      </c>
      <c r="S13" s="184">
        <f>SUM(Tabela12[[#This Row],[jan/24]:[dez/24]])</f>
        <v>96.8</v>
      </c>
      <c r="T13" s="191">
        <v>8.1999999999999993</v>
      </c>
      <c r="U13" s="191">
        <v>8.1999999999999993</v>
      </c>
      <c r="V13" s="191">
        <v>8.1999999999999993</v>
      </c>
      <c r="W13" s="191">
        <v>8.1999999999999993</v>
      </c>
      <c r="X13" s="191">
        <v>8</v>
      </c>
      <c r="Y13" s="191">
        <v>8</v>
      </c>
      <c r="Z13" s="191">
        <v>8</v>
      </c>
      <c r="AA13" s="191">
        <v>8</v>
      </c>
      <c r="AB13" s="191">
        <v>8</v>
      </c>
      <c r="AC13" s="191">
        <v>8</v>
      </c>
      <c r="AD13" s="191">
        <v>8</v>
      </c>
      <c r="AE13" s="191">
        <v>8</v>
      </c>
      <c r="AF13" s="133" t="s">
        <v>448</v>
      </c>
      <c r="AG13" s="133" t="s">
        <v>449</v>
      </c>
      <c r="AH13" s="133" t="s">
        <v>321</v>
      </c>
      <c r="AI13" s="133" t="s">
        <v>450</v>
      </c>
    </row>
    <row r="14" spans="1:37" ht="107" customHeight="1" x14ac:dyDescent="0.35">
      <c r="A14" s="177" t="s">
        <v>451</v>
      </c>
      <c r="B14" s="131">
        <v>45078</v>
      </c>
      <c r="C14" s="131">
        <v>45657</v>
      </c>
      <c r="D14" s="178" t="s">
        <v>442</v>
      </c>
      <c r="E14" s="204" t="s">
        <v>447</v>
      </c>
      <c r="F14" s="203">
        <f>SUM(Tabela12[[#This Row],[jan/23]:[dez/23]])</f>
        <v>0</v>
      </c>
      <c r="G14" s="190"/>
      <c r="H14" s="190"/>
      <c r="I14" s="190"/>
      <c r="J14" s="190"/>
      <c r="K14" s="190"/>
      <c r="L14" s="190"/>
      <c r="M14" s="190"/>
      <c r="N14" s="190"/>
      <c r="O14" s="190"/>
      <c r="P14" s="190"/>
      <c r="Q14" s="190"/>
      <c r="R14" s="190"/>
      <c r="S14" s="184">
        <f>SUM(Tabela12[[#This Row],[jan/24]:[dez/24]])</f>
        <v>151</v>
      </c>
      <c r="T14" s="191">
        <v>7</v>
      </c>
      <c r="U14" s="191">
        <v>9</v>
      </c>
      <c r="V14" s="191">
        <v>12</v>
      </c>
      <c r="W14" s="191">
        <v>12</v>
      </c>
      <c r="X14" s="191">
        <v>12</v>
      </c>
      <c r="Y14" s="191">
        <v>12</v>
      </c>
      <c r="Z14" s="191">
        <v>12</v>
      </c>
      <c r="AA14" s="191">
        <v>15</v>
      </c>
      <c r="AB14" s="191">
        <v>15</v>
      </c>
      <c r="AC14" s="191">
        <v>15</v>
      </c>
      <c r="AD14" s="191">
        <v>15</v>
      </c>
      <c r="AE14" s="191">
        <v>15</v>
      </c>
      <c r="AF14" s="176" t="s">
        <v>452</v>
      </c>
      <c r="AG14" s="176" t="s">
        <v>453</v>
      </c>
      <c r="AH14" s="133" t="s">
        <v>321</v>
      </c>
      <c r="AI14" s="133" t="s">
        <v>450</v>
      </c>
    </row>
    <row r="15" spans="1:37" ht="107" customHeight="1" x14ac:dyDescent="0.35">
      <c r="A15" s="177" t="s">
        <v>454</v>
      </c>
      <c r="B15" s="131">
        <v>45170</v>
      </c>
      <c r="C15" s="131">
        <v>45536</v>
      </c>
      <c r="D15" s="178" t="s">
        <v>442</v>
      </c>
      <c r="E15" s="205" t="s">
        <v>356</v>
      </c>
      <c r="F15" s="203">
        <f>SUM(Tabela12[[#This Row],[jan/23]:[dez/23]])</f>
        <v>174.14999999999998</v>
      </c>
      <c r="G15" s="190"/>
      <c r="H15" s="190"/>
      <c r="I15" s="190"/>
      <c r="J15" s="190"/>
      <c r="K15" s="190"/>
      <c r="L15" s="190"/>
      <c r="M15" s="190"/>
      <c r="N15" s="190"/>
      <c r="O15" s="190"/>
      <c r="P15" s="190">
        <v>58.05</v>
      </c>
      <c r="Q15" s="190">
        <v>58.05</v>
      </c>
      <c r="R15" s="190">
        <v>58.05</v>
      </c>
      <c r="S15" s="184">
        <f>SUM(Tabela12[[#This Row],[jan/24]:[dez/24]])</f>
        <v>522.45000000000005</v>
      </c>
      <c r="T15" s="190">
        <v>58.05</v>
      </c>
      <c r="U15" s="190">
        <v>58.05</v>
      </c>
      <c r="V15" s="190">
        <v>58.05</v>
      </c>
      <c r="W15" s="190">
        <v>58.05</v>
      </c>
      <c r="X15" s="190">
        <v>58.05</v>
      </c>
      <c r="Y15" s="190">
        <v>58.05</v>
      </c>
      <c r="Z15" s="190">
        <v>58.05</v>
      </c>
      <c r="AA15" s="190">
        <v>58.05</v>
      </c>
      <c r="AB15" s="190">
        <v>58.05</v>
      </c>
      <c r="AC15" s="191"/>
      <c r="AD15" s="191"/>
      <c r="AE15" s="191"/>
      <c r="AF15" s="176" t="s">
        <v>455</v>
      </c>
      <c r="AG15" s="176" t="s">
        <v>456</v>
      </c>
      <c r="AH15" s="176" t="s">
        <v>443</v>
      </c>
      <c r="AI15" s="176" t="s">
        <v>444</v>
      </c>
    </row>
    <row r="16" spans="1:37" ht="107" customHeight="1" x14ac:dyDescent="0.35">
      <c r="A16" s="177" t="s">
        <v>457</v>
      </c>
      <c r="B16" s="131">
        <v>45079</v>
      </c>
      <c r="C16" s="131">
        <v>45810</v>
      </c>
      <c r="D16" s="178" t="s">
        <v>442</v>
      </c>
      <c r="E16" s="205" t="s">
        <v>356</v>
      </c>
      <c r="F16" s="203">
        <f>SUM(Tabela12[[#This Row],[jan/23]:[dez/23]])</f>
        <v>121.89999999999999</v>
      </c>
      <c r="G16" s="190"/>
      <c r="H16" s="190"/>
      <c r="I16" s="190"/>
      <c r="J16" s="190"/>
      <c r="K16" s="190"/>
      <c r="L16" s="190"/>
      <c r="M16" s="190"/>
      <c r="N16" s="190"/>
      <c r="O16" s="190">
        <v>104.49</v>
      </c>
      <c r="P16" s="190"/>
      <c r="Q16" s="190"/>
      <c r="R16" s="190">
        <v>17.41</v>
      </c>
      <c r="S16" s="184">
        <f>SUM(Tabela12[[#This Row],[jan/24]:[dez/24]])</f>
        <v>417.95999999999987</v>
      </c>
      <c r="T16" s="191">
        <v>34.83</v>
      </c>
      <c r="U16" s="191">
        <v>34.83</v>
      </c>
      <c r="V16" s="191">
        <v>34.83</v>
      </c>
      <c r="W16" s="191">
        <v>34.83</v>
      </c>
      <c r="X16" s="191">
        <v>34.83</v>
      </c>
      <c r="Y16" s="191">
        <v>34.83</v>
      </c>
      <c r="Z16" s="191">
        <v>34.83</v>
      </c>
      <c r="AA16" s="191">
        <v>34.83</v>
      </c>
      <c r="AB16" s="191">
        <v>34.83</v>
      </c>
      <c r="AC16" s="191">
        <v>34.83</v>
      </c>
      <c r="AD16" s="191">
        <v>34.83</v>
      </c>
      <c r="AE16" s="191">
        <v>34.83</v>
      </c>
      <c r="AF16" s="176" t="s">
        <v>458</v>
      </c>
      <c r="AG16" s="176" t="s">
        <v>459</v>
      </c>
      <c r="AH16" s="176" t="s">
        <v>443</v>
      </c>
      <c r="AI16" s="176" t="s">
        <v>444</v>
      </c>
    </row>
    <row r="17" spans="1:35" ht="107" customHeight="1" x14ac:dyDescent="0.35">
      <c r="A17" s="177" t="s">
        <v>460</v>
      </c>
      <c r="B17" s="131">
        <v>45231</v>
      </c>
      <c r="C17" s="131">
        <v>45473</v>
      </c>
      <c r="D17" s="178" t="s">
        <v>442</v>
      </c>
      <c r="E17" s="205" t="s">
        <v>356</v>
      </c>
      <c r="F17" s="203">
        <f>SUM(Tabela12[[#This Row],[jan/23]:[dez/23]])</f>
        <v>34.82</v>
      </c>
      <c r="G17" s="190"/>
      <c r="H17" s="190"/>
      <c r="I17" s="190"/>
      <c r="J17" s="190"/>
      <c r="K17" s="190"/>
      <c r="L17" s="190"/>
      <c r="M17" s="190"/>
      <c r="N17" s="190"/>
      <c r="O17" s="190"/>
      <c r="P17" s="190"/>
      <c r="Q17" s="190">
        <v>17.41</v>
      </c>
      <c r="R17" s="190">
        <v>17.41</v>
      </c>
      <c r="S17" s="184">
        <f>SUM(Tabela12[[#This Row],[jan/24]:[dez/24]])</f>
        <v>104.46</v>
      </c>
      <c r="T17" s="190">
        <v>17.41</v>
      </c>
      <c r="U17" s="190">
        <v>17.41</v>
      </c>
      <c r="V17" s="190">
        <v>17.41</v>
      </c>
      <c r="W17" s="190">
        <v>17.41</v>
      </c>
      <c r="X17" s="190">
        <v>17.41</v>
      </c>
      <c r="Y17" s="190">
        <v>17.41</v>
      </c>
      <c r="Z17" s="191"/>
      <c r="AA17" s="191"/>
      <c r="AB17" s="191"/>
      <c r="AC17" s="191"/>
      <c r="AD17" s="191"/>
      <c r="AE17" s="191"/>
      <c r="AF17" s="176" t="s">
        <v>461</v>
      </c>
      <c r="AG17" s="176" t="s">
        <v>462</v>
      </c>
      <c r="AH17" s="176" t="s">
        <v>443</v>
      </c>
      <c r="AI17" s="176" t="s">
        <v>444</v>
      </c>
    </row>
    <row r="18" spans="1:35" ht="107" customHeight="1" x14ac:dyDescent="0.35">
      <c r="A18" s="130" t="s">
        <v>463</v>
      </c>
      <c r="B18" s="131">
        <v>45292</v>
      </c>
      <c r="C18" s="131">
        <v>45657</v>
      </c>
      <c r="D18" s="178" t="s">
        <v>442</v>
      </c>
      <c r="E18" s="205" t="s">
        <v>365</v>
      </c>
      <c r="F18" s="203">
        <f>SUM(Tabela12[[#This Row],[jan/23]:[dez/23]])</f>
        <v>0</v>
      </c>
      <c r="G18" s="190"/>
      <c r="H18" s="190"/>
      <c r="I18" s="190"/>
      <c r="J18" s="190"/>
      <c r="K18" s="190"/>
      <c r="L18" s="190"/>
      <c r="M18" s="190"/>
      <c r="N18" s="190"/>
      <c r="O18" s="190"/>
      <c r="P18" s="190"/>
      <c r="Q18" s="190"/>
      <c r="R18" s="190"/>
      <c r="S18" s="184">
        <f>SUM(Tabela12[[#This Row],[jan/24]:[dez/24]])</f>
        <v>16574.470000000005</v>
      </c>
      <c r="T18" s="190">
        <v>2511.25</v>
      </c>
      <c r="U18" s="190">
        <v>10315.870000000001</v>
      </c>
      <c r="V18" s="190">
        <v>514.86</v>
      </c>
      <c r="W18" s="190">
        <v>364.86</v>
      </c>
      <c r="X18" s="190">
        <v>364.86</v>
      </c>
      <c r="Y18" s="190">
        <v>364.86</v>
      </c>
      <c r="Z18" s="190">
        <v>364.86</v>
      </c>
      <c r="AA18" s="190">
        <v>364.86</v>
      </c>
      <c r="AB18" s="191">
        <v>354.86</v>
      </c>
      <c r="AC18" s="191">
        <v>354.86</v>
      </c>
      <c r="AD18" s="191">
        <v>354.86</v>
      </c>
      <c r="AE18" s="191">
        <v>343.61</v>
      </c>
      <c r="AF18" s="176" t="s">
        <v>464</v>
      </c>
      <c r="AG18" s="176" t="s">
        <v>465</v>
      </c>
      <c r="AH18" s="176" t="s">
        <v>443</v>
      </c>
      <c r="AI18" s="176" t="s">
        <v>444</v>
      </c>
    </row>
    <row r="19" spans="1:35" ht="107" customHeight="1" x14ac:dyDescent="0.35">
      <c r="A19" s="130" t="s">
        <v>466</v>
      </c>
      <c r="B19" s="131">
        <v>44927</v>
      </c>
      <c r="C19" s="131">
        <v>46022</v>
      </c>
      <c r="D19" s="178" t="s">
        <v>439</v>
      </c>
      <c r="E19" s="205" t="s">
        <v>467</v>
      </c>
      <c r="F19" s="203">
        <f>SUM(Tabela12[[#This Row],[jan/23]:[dez/23]])</f>
        <v>37400</v>
      </c>
      <c r="G19" s="190"/>
      <c r="H19" s="190"/>
      <c r="I19" s="190"/>
      <c r="J19" s="190"/>
      <c r="K19" s="190"/>
      <c r="L19" s="190"/>
      <c r="M19" s="190"/>
      <c r="N19" s="190"/>
      <c r="O19" s="190"/>
      <c r="P19" s="190"/>
      <c r="Q19" s="190"/>
      <c r="R19" s="190">
        <v>37400</v>
      </c>
      <c r="S19" s="184">
        <f>SUM(Tabela12[[#This Row],[jan/24]:[dez/24]])</f>
        <v>37400</v>
      </c>
      <c r="T19" s="191"/>
      <c r="U19" s="191"/>
      <c r="V19" s="191"/>
      <c r="W19" s="191"/>
      <c r="X19" s="191"/>
      <c r="Y19" s="191"/>
      <c r="Z19" s="191"/>
      <c r="AA19" s="191"/>
      <c r="AB19" s="191"/>
      <c r="AC19" s="191"/>
      <c r="AD19" s="191"/>
      <c r="AE19" s="190">
        <v>37400</v>
      </c>
      <c r="AF19" s="176" t="s">
        <v>468</v>
      </c>
      <c r="AG19" s="176" t="s">
        <v>469</v>
      </c>
      <c r="AH19" s="133" t="s">
        <v>470</v>
      </c>
      <c r="AI19" s="133" t="s">
        <v>471</v>
      </c>
    </row>
    <row r="20" spans="1:35" s="130" customFormat="1" ht="31.9" customHeight="1" x14ac:dyDescent="0.35">
      <c r="A20" s="135" t="s">
        <v>290</v>
      </c>
      <c r="B20" s="135"/>
      <c r="C20" s="135"/>
      <c r="D20" s="135"/>
      <c r="E20" s="137"/>
      <c r="F20" s="183">
        <f t="shared" ref="F20:AE20" si="0">SUBTOTAL(109,F3:F19)</f>
        <v>54961.14</v>
      </c>
      <c r="G20" s="183">
        <f t="shared" si="0"/>
        <v>1911.3700000000003</v>
      </c>
      <c r="H20" s="183">
        <f t="shared" si="0"/>
        <v>2358.7799999999997</v>
      </c>
      <c r="I20" s="183">
        <f t="shared" si="0"/>
        <v>911.76</v>
      </c>
      <c r="J20" s="183">
        <f t="shared" si="0"/>
        <v>1972.6599999999999</v>
      </c>
      <c r="K20" s="183">
        <f t="shared" si="0"/>
        <v>1212.3800000000001</v>
      </c>
      <c r="L20" s="183">
        <f t="shared" si="0"/>
        <v>1495.6</v>
      </c>
      <c r="M20" s="183">
        <f t="shared" si="0"/>
        <v>515.68000000000006</v>
      </c>
      <c r="N20" s="183">
        <f t="shared" si="0"/>
        <v>1107.72</v>
      </c>
      <c r="O20" s="183">
        <f t="shared" si="0"/>
        <v>1870.58</v>
      </c>
      <c r="P20" s="183">
        <f t="shared" si="0"/>
        <v>3291.7999999999997</v>
      </c>
      <c r="Q20" s="183">
        <f t="shared" si="0"/>
        <v>84.46</v>
      </c>
      <c r="R20" s="183">
        <f t="shared" si="0"/>
        <v>38228.35</v>
      </c>
      <c r="S20" s="183">
        <f t="shared" si="0"/>
        <v>64271.42</v>
      </c>
      <c r="T20" s="183">
        <f t="shared" si="0"/>
        <v>3051.0699999999997</v>
      </c>
      <c r="U20" s="183">
        <f t="shared" si="0"/>
        <v>11060.41</v>
      </c>
      <c r="V20" s="183">
        <f t="shared" si="0"/>
        <v>1059.6799999999998</v>
      </c>
      <c r="W20" s="183">
        <f t="shared" si="0"/>
        <v>1112.4000000000001</v>
      </c>
      <c r="X20" s="183">
        <f t="shared" si="0"/>
        <v>2525.48</v>
      </c>
      <c r="Y20" s="183">
        <f t="shared" si="0"/>
        <v>2012.1999999999998</v>
      </c>
      <c r="Z20" s="183">
        <f t="shared" si="0"/>
        <v>892.07</v>
      </c>
      <c r="AA20" s="183">
        <f t="shared" si="0"/>
        <v>1397.79</v>
      </c>
      <c r="AB20" s="183">
        <f t="shared" si="0"/>
        <v>885.07</v>
      </c>
      <c r="AC20" s="183">
        <f t="shared" si="0"/>
        <v>1029.74</v>
      </c>
      <c r="AD20" s="183">
        <f t="shared" si="0"/>
        <v>827.02</v>
      </c>
      <c r="AE20" s="183">
        <f t="shared" si="0"/>
        <v>38418.49</v>
      </c>
    </row>
    <row r="51" spans="1:99" x14ac:dyDescent="0.35">
      <c r="A51" s="61"/>
      <c r="CR51" s="61">
        <v>9143</v>
      </c>
      <c r="CS51" s="61">
        <v>9143</v>
      </c>
      <c r="CT51" s="61">
        <v>9143</v>
      </c>
      <c r="CU51" s="61">
        <v>9143</v>
      </c>
    </row>
    <row r="61" spans="1:99" x14ac:dyDescent="0.35">
      <c r="A61" s="61"/>
      <c r="CR61" s="61">
        <v>224</v>
      </c>
      <c r="CS61" s="61">
        <v>146</v>
      </c>
      <c r="CT61" s="61">
        <v>16</v>
      </c>
      <c r="CU61" s="61">
        <v>16</v>
      </c>
    </row>
    <row r="136" spans="1:33" x14ac:dyDescent="0.35">
      <c r="A136" s="61"/>
      <c r="AG136" s="61">
        <v>-3498</v>
      </c>
    </row>
    <row r="146" spans="1:33" x14ac:dyDescent="0.35">
      <c r="A146" s="61"/>
      <c r="AG146" s="61">
        <f>+AG135+AG136</f>
        <v>-3498</v>
      </c>
    </row>
  </sheetData>
  <pageMargins left="0.3" right="0.28999999999999998" top="0.47" bottom="0.63" header="0.31496062992125984" footer="0.31496062992125984"/>
  <pageSetup paperSize="9" scale="53" fitToHeight="3" orientation="landscape" r:id="rId1"/>
  <rowBreaks count="1" manualBreakCount="1">
    <brk id="3" max="8" man="1"/>
  </row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B6C5-6205-4CFC-9625-DE4262A6710A}">
  <sheetPr>
    <pageSetUpPr fitToPage="1"/>
  </sheetPr>
  <dimension ref="A1:AI17"/>
  <sheetViews>
    <sheetView showGridLines="0" zoomScaleNormal="100" workbookViewId="0">
      <pane xSplit="1" ySplit="2" topLeftCell="B15" activePane="bottomRight" state="frozen"/>
      <selection activeCell="E14" sqref="E14"/>
      <selection pane="topRight" activeCell="E14" sqref="E14"/>
      <selection pane="bottomLeft" activeCell="E14" sqref="E14"/>
      <selection pane="bottomRight" activeCell="B3" sqref="B3"/>
    </sheetView>
  </sheetViews>
  <sheetFormatPr defaultColWidth="9.1796875" defaultRowHeight="14.5" outlineLevelCol="1" x14ac:dyDescent="0.35"/>
  <cols>
    <col min="1" max="1" width="23.26953125" style="62" customWidth="1"/>
    <col min="2" max="2" width="11.81640625" style="61" bestFit="1" customWidth="1"/>
    <col min="3" max="3" width="14" style="61" bestFit="1" customWidth="1"/>
    <col min="4" max="4" width="14" style="61" customWidth="1"/>
    <col min="5" max="5" width="19.54296875" style="61" customWidth="1"/>
    <col min="6" max="6" width="15.7265625" style="61" customWidth="1"/>
    <col min="7" max="18" width="19.54296875" style="61" hidden="1" customWidth="1" outlineLevel="1"/>
    <col min="19" max="19" width="15.7265625" style="61" customWidth="1" collapsed="1"/>
    <col min="20" max="31" width="15.7265625" style="61" hidden="1" customWidth="1" outlineLevel="1"/>
    <col min="32" max="32" width="62.453125" style="61" customWidth="1" collapsed="1"/>
    <col min="33" max="33" width="83" style="61" customWidth="1"/>
    <col min="34" max="34" width="37.453125" style="61" customWidth="1"/>
    <col min="35" max="35" width="35.81640625" style="61" customWidth="1"/>
    <col min="36" max="16384" width="9.1796875" style="61"/>
  </cols>
  <sheetData>
    <row r="1" spans="1:35" ht="37.5" customHeight="1" x14ac:dyDescent="0.35">
      <c r="A1" s="103" t="s">
        <v>308</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11" t="s">
        <v>309</v>
      </c>
    </row>
    <row r="2" spans="1:35" ht="37.5" customHeight="1" x14ac:dyDescent="0.35">
      <c r="A2" s="102" t="s">
        <v>279</v>
      </c>
      <c r="B2" s="102" t="s">
        <v>280</v>
      </c>
      <c r="C2" s="102" t="s">
        <v>281</v>
      </c>
      <c r="D2" s="102" t="s">
        <v>437</v>
      </c>
      <c r="E2" s="102" t="s">
        <v>325</v>
      </c>
      <c r="F2" s="180" t="s">
        <v>323</v>
      </c>
      <c r="G2" s="181" t="s">
        <v>332</v>
      </c>
      <c r="H2" s="181" t="s">
        <v>333</v>
      </c>
      <c r="I2" s="181" t="s">
        <v>336</v>
      </c>
      <c r="J2" s="181" t="s">
        <v>337</v>
      </c>
      <c r="K2" s="181" t="s">
        <v>338</v>
      </c>
      <c r="L2" s="181" t="s">
        <v>339</v>
      </c>
      <c r="M2" s="181" t="s">
        <v>340</v>
      </c>
      <c r="N2" s="181" t="s">
        <v>341</v>
      </c>
      <c r="O2" s="181" t="s">
        <v>342</v>
      </c>
      <c r="P2" s="181" t="s">
        <v>343</v>
      </c>
      <c r="Q2" s="181" t="s">
        <v>344</v>
      </c>
      <c r="R2" s="181" t="s">
        <v>345</v>
      </c>
      <c r="S2" s="180" t="s">
        <v>324</v>
      </c>
      <c r="T2" s="181" t="s">
        <v>334</v>
      </c>
      <c r="U2" s="181" t="s">
        <v>335</v>
      </c>
      <c r="V2" s="181" t="s">
        <v>346</v>
      </c>
      <c r="W2" s="181" t="s">
        <v>347</v>
      </c>
      <c r="X2" s="181" t="s">
        <v>348</v>
      </c>
      <c r="Y2" s="181" t="s">
        <v>349</v>
      </c>
      <c r="Z2" s="181" t="s">
        <v>350</v>
      </c>
      <c r="AA2" s="181" t="s">
        <v>351</v>
      </c>
      <c r="AB2" s="181" t="s">
        <v>352</v>
      </c>
      <c r="AC2" s="181" t="s">
        <v>353</v>
      </c>
      <c r="AD2" s="181" t="s">
        <v>354</v>
      </c>
      <c r="AE2" s="181" t="s">
        <v>355</v>
      </c>
      <c r="AF2" s="180" t="s">
        <v>282</v>
      </c>
      <c r="AG2" s="102" t="s">
        <v>283</v>
      </c>
      <c r="AH2" s="102" t="s">
        <v>284</v>
      </c>
      <c r="AI2" s="102" t="s">
        <v>296</v>
      </c>
    </row>
    <row r="3" spans="1:35" ht="79.5" customHeight="1" x14ac:dyDescent="0.35">
      <c r="A3" s="199" t="s">
        <v>405</v>
      </c>
      <c r="B3" s="206">
        <v>44136</v>
      </c>
      <c r="C3" s="206">
        <v>45657</v>
      </c>
      <c r="D3" s="206" t="s">
        <v>472</v>
      </c>
      <c r="E3" s="178" t="s">
        <v>326</v>
      </c>
      <c r="F3" s="203">
        <f>SUM(Tabela135[[#This Row],[jan/23]:[dez/23]])</f>
        <v>5133</v>
      </c>
      <c r="G3" s="207"/>
      <c r="H3" s="207"/>
      <c r="I3" s="207"/>
      <c r="J3" s="207">
        <v>5133</v>
      </c>
      <c r="K3" s="207"/>
      <c r="L3" s="207"/>
      <c r="M3" s="207"/>
      <c r="N3" s="207"/>
      <c r="O3" s="207"/>
      <c r="P3" s="207"/>
      <c r="Q3" s="207"/>
      <c r="R3" s="207"/>
      <c r="S3" s="203">
        <f>SUM(Tabela135[[#This Row],[jan/24]:[dez/24]])</f>
        <v>8000</v>
      </c>
      <c r="T3" s="208"/>
      <c r="U3" s="208"/>
      <c r="V3" s="208"/>
      <c r="W3" s="208">
        <v>8000</v>
      </c>
      <c r="X3" s="208"/>
      <c r="Y3" s="208"/>
      <c r="Z3" s="208"/>
      <c r="AA3" s="208"/>
      <c r="AB3" s="208"/>
      <c r="AC3" s="208"/>
      <c r="AD3" s="208"/>
      <c r="AE3" s="208"/>
      <c r="AF3" s="197" t="s">
        <v>416</v>
      </c>
      <c r="AG3" s="200" t="s">
        <v>412</v>
      </c>
      <c r="AH3" s="176" t="s">
        <v>443</v>
      </c>
      <c r="AI3" s="176" t="s">
        <v>444</v>
      </c>
    </row>
    <row r="4" spans="1:35" ht="79.5" customHeight="1" x14ac:dyDescent="0.35">
      <c r="A4" s="130" t="s">
        <v>406</v>
      </c>
      <c r="B4" s="178">
        <v>44927</v>
      </c>
      <c r="C4" s="178">
        <v>45291</v>
      </c>
      <c r="D4" s="178" t="s">
        <v>472</v>
      </c>
      <c r="E4" s="178" t="s">
        <v>326</v>
      </c>
      <c r="F4" s="203">
        <f>SUM(Tabela135[[#This Row],[jan/23]:[dez/23]])</f>
        <v>0</v>
      </c>
      <c r="G4" s="207"/>
      <c r="H4" s="207"/>
      <c r="I4" s="207"/>
      <c r="J4" s="207"/>
      <c r="K4" s="207"/>
      <c r="L4" s="207"/>
      <c r="M4" s="207"/>
      <c r="N4" s="207"/>
      <c r="O4" s="207"/>
      <c r="P4" s="207"/>
      <c r="Q4" s="207"/>
      <c r="R4" s="207"/>
      <c r="S4" s="203">
        <f>SUM(Tabela135[[#This Row],[jan/24]:[dez/24]])</f>
        <v>4000</v>
      </c>
      <c r="T4" s="208"/>
      <c r="U4" s="208"/>
      <c r="V4" s="208"/>
      <c r="W4" s="208"/>
      <c r="X4" s="208"/>
      <c r="Y4" s="208"/>
      <c r="Z4" s="208">
        <v>4000</v>
      </c>
      <c r="AA4" s="208"/>
      <c r="AB4" s="208"/>
      <c r="AC4" s="208"/>
      <c r="AD4" s="208"/>
      <c r="AE4" s="208"/>
      <c r="AF4" s="132" t="s">
        <v>417</v>
      </c>
      <c r="AG4" s="61" t="s">
        <v>327</v>
      </c>
      <c r="AH4" s="176" t="s">
        <v>443</v>
      </c>
      <c r="AI4" s="176" t="s">
        <v>444</v>
      </c>
    </row>
    <row r="5" spans="1:35" ht="78" customHeight="1" x14ac:dyDescent="0.35">
      <c r="A5" s="130" t="s">
        <v>407</v>
      </c>
      <c r="B5" s="178">
        <v>44927</v>
      </c>
      <c r="C5" s="178">
        <v>45291</v>
      </c>
      <c r="D5" s="178" t="s">
        <v>472</v>
      </c>
      <c r="E5" s="178" t="s">
        <v>328</v>
      </c>
      <c r="F5" s="203">
        <f>SUM(Tabela135[[#This Row],[jan/23]:[dez/23]])</f>
        <v>7369</v>
      </c>
      <c r="G5" s="207"/>
      <c r="H5" s="207">
        <v>4600</v>
      </c>
      <c r="I5" s="207">
        <v>348</v>
      </c>
      <c r="J5" s="207">
        <v>269</v>
      </c>
      <c r="K5" s="207">
        <v>269</v>
      </c>
      <c r="L5" s="207">
        <v>269</v>
      </c>
      <c r="M5" s="207">
        <v>269</v>
      </c>
      <c r="N5" s="207">
        <v>269</v>
      </c>
      <c r="O5" s="207">
        <v>269</v>
      </c>
      <c r="P5" s="207">
        <v>269</v>
      </c>
      <c r="Q5" s="207">
        <v>269</v>
      </c>
      <c r="R5" s="207">
        <v>269</v>
      </c>
      <c r="S5" s="203">
        <f>SUM(Tabela135[[#This Row],[jan/24]:[dez/24]])</f>
        <v>3228</v>
      </c>
      <c r="T5" s="208">
        <v>269</v>
      </c>
      <c r="U5" s="208">
        <v>269</v>
      </c>
      <c r="V5" s="208">
        <v>269</v>
      </c>
      <c r="W5" s="208">
        <v>269</v>
      </c>
      <c r="X5" s="208">
        <v>269</v>
      </c>
      <c r="Y5" s="208">
        <v>269</v>
      </c>
      <c r="Z5" s="208">
        <v>269</v>
      </c>
      <c r="AA5" s="208">
        <v>269</v>
      </c>
      <c r="AB5" s="208">
        <v>269</v>
      </c>
      <c r="AC5" s="208">
        <v>269</v>
      </c>
      <c r="AD5" s="208">
        <v>269</v>
      </c>
      <c r="AE5" s="208">
        <v>269</v>
      </c>
      <c r="AF5" s="132" t="s">
        <v>418</v>
      </c>
      <c r="AG5" s="61" t="s">
        <v>329</v>
      </c>
      <c r="AH5" s="176" t="s">
        <v>443</v>
      </c>
      <c r="AI5" s="176" t="s">
        <v>444</v>
      </c>
    </row>
    <row r="6" spans="1:35" ht="78" customHeight="1" x14ac:dyDescent="0.35">
      <c r="A6" s="130" t="s">
        <v>408</v>
      </c>
      <c r="B6" s="179">
        <v>44927</v>
      </c>
      <c r="C6" s="179">
        <v>45291</v>
      </c>
      <c r="D6" s="179" t="s">
        <v>472</v>
      </c>
      <c r="E6" s="179" t="s">
        <v>326</v>
      </c>
      <c r="F6" s="203">
        <f>SUM(Tabela135[[#This Row],[jan/23]:[dez/23]])</f>
        <v>3215</v>
      </c>
      <c r="G6" s="209"/>
      <c r="H6" s="209"/>
      <c r="I6" s="209">
        <v>3215</v>
      </c>
      <c r="J6" s="209"/>
      <c r="K6" s="209"/>
      <c r="L6" s="209"/>
      <c r="M6" s="209"/>
      <c r="N6" s="209"/>
      <c r="O6" s="209"/>
      <c r="P6" s="209"/>
      <c r="Q6" s="209"/>
      <c r="R6" s="209"/>
      <c r="S6" s="203">
        <f>SUM(Tabela135[[#This Row],[jan/24]:[dez/24]])</f>
        <v>540</v>
      </c>
      <c r="T6" s="208">
        <v>45</v>
      </c>
      <c r="U6" s="208">
        <v>45</v>
      </c>
      <c r="V6" s="208">
        <v>45</v>
      </c>
      <c r="W6" s="208">
        <v>45</v>
      </c>
      <c r="X6" s="208">
        <v>45</v>
      </c>
      <c r="Y6" s="208">
        <v>45</v>
      </c>
      <c r="Z6" s="208">
        <v>45</v>
      </c>
      <c r="AA6" s="208">
        <v>45</v>
      </c>
      <c r="AB6" s="208">
        <v>45</v>
      </c>
      <c r="AC6" s="208">
        <v>45</v>
      </c>
      <c r="AD6" s="208">
        <v>45</v>
      </c>
      <c r="AE6" s="208">
        <v>45</v>
      </c>
      <c r="AF6" s="134" t="s">
        <v>419</v>
      </c>
      <c r="AG6" s="61" t="s">
        <v>319</v>
      </c>
      <c r="AH6" s="176" t="s">
        <v>443</v>
      </c>
      <c r="AI6" s="176" t="s">
        <v>444</v>
      </c>
    </row>
    <row r="7" spans="1:35" ht="78" customHeight="1" x14ac:dyDescent="0.35">
      <c r="A7" s="130" t="s">
        <v>409</v>
      </c>
      <c r="B7" s="179">
        <v>44927</v>
      </c>
      <c r="C7" s="179">
        <v>45657</v>
      </c>
      <c r="D7" s="179" t="s">
        <v>472</v>
      </c>
      <c r="E7" s="179" t="s">
        <v>328</v>
      </c>
      <c r="F7" s="203">
        <f>SUM(Tabela135[[#This Row],[jan/23]:[dez/23]])</f>
        <v>0</v>
      </c>
      <c r="G7" s="209"/>
      <c r="H7" s="209"/>
      <c r="I7" s="209"/>
      <c r="J7" s="209"/>
      <c r="K7" s="209"/>
      <c r="L7" s="209"/>
      <c r="M7" s="209"/>
      <c r="N7" s="209"/>
      <c r="O7" s="209"/>
      <c r="P7" s="209"/>
      <c r="Q7" s="209"/>
      <c r="R7" s="209"/>
      <c r="S7" s="203">
        <f>SUM(Tabela135[[#This Row],[jan/24]:[dez/24]])</f>
        <v>4190.5199999999995</v>
      </c>
      <c r="T7" s="208">
        <v>349.21</v>
      </c>
      <c r="U7" s="208">
        <v>349.21</v>
      </c>
      <c r="V7" s="208">
        <v>349.21</v>
      </c>
      <c r="W7" s="208">
        <v>349.21</v>
      </c>
      <c r="X7" s="208">
        <v>349.21</v>
      </c>
      <c r="Y7" s="208">
        <v>349.21</v>
      </c>
      <c r="Z7" s="208">
        <v>349.21</v>
      </c>
      <c r="AA7" s="208">
        <v>349.21</v>
      </c>
      <c r="AB7" s="208">
        <v>349.21</v>
      </c>
      <c r="AC7" s="208">
        <v>349.21</v>
      </c>
      <c r="AD7" s="208">
        <v>349.21</v>
      </c>
      <c r="AE7" s="208">
        <v>349.21</v>
      </c>
      <c r="AF7" s="134" t="s">
        <v>420</v>
      </c>
      <c r="AG7" s="61" t="s">
        <v>413</v>
      </c>
      <c r="AH7" s="176" t="s">
        <v>443</v>
      </c>
      <c r="AI7" s="176" t="s">
        <v>444</v>
      </c>
    </row>
    <row r="8" spans="1:35" ht="78" customHeight="1" x14ac:dyDescent="0.35">
      <c r="A8" s="130" t="s">
        <v>410</v>
      </c>
      <c r="B8" s="179">
        <v>44927</v>
      </c>
      <c r="C8" s="179">
        <v>45657</v>
      </c>
      <c r="D8" s="179" t="s">
        <v>472</v>
      </c>
      <c r="E8" s="179" t="s">
        <v>328</v>
      </c>
      <c r="F8" s="203">
        <f>SUM(Tabela135[[#This Row],[jan/23]:[dez/23]])</f>
        <v>463.9</v>
      </c>
      <c r="G8" s="210"/>
      <c r="H8" s="210"/>
      <c r="I8" s="210"/>
      <c r="J8" s="210"/>
      <c r="K8" s="210"/>
      <c r="L8" s="210"/>
      <c r="M8" s="210"/>
      <c r="N8" s="207"/>
      <c r="O8" s="207"/>
      <c r="P8" s="207">
        <v>359.9</v>
      </c>
      <c r="Q8" s="207">
        <v>52</v>
      </c>
      <c r="R8" s="207">
        <v>52</v>
      </c>
      <c r="S8" s="203">
        <f>SUM(Tabela135[[#This Row],[jan/24]:[dez/24]])</f>
        <v>624</v>
      </c>
      <c r="T8" s="208">
        <v>52</v>
      </c>
      <c r="U8" s="208">
        <v>52</v>
      </c>
      <c r="V8" s="208">
        <v>52</v>
      </c>
      <c r="W8" s="208">
        <v>52</v>
      </c>
      <c r="X8" s="208">
        <v>52</v>
      </c>
      <c r="Y8" s="208">
        <v>52</v>
      </c>
      <c r="Z8" s="208">
        <v>52</v>
      </c>
      <c r="AA8" s="208">
        <v>52</v>
      </c>
      <c r="AB8" s="208">
        <v>52</v>
      </c>
      <c r="AC8" s="208">
        <v>52</v>
      </c>
      <c r="AD8" s="208">
        <v>52</v>
      </c>
      <c r="AE8" s="208">
        <v>52</v>
      </c>
      <c r="AF8" s="134" t="s">
        <v>421</v>
      </c>
      <c r="AG8" s="61" t="s">
        <v>331</v>
      </c>
      <c r="AH8" s="176" t="s">
        <v>443</v>
      </c>
      <c r="AI8" s="176" t="s">
        <v>444</v>
      </c>
    </row>
    <row r="9" spans="1:35" ht="78" customHeight="1" x14ac:dyDescent="0.35">
      <c r="A9" s="130" t="s">
        <v>411</v>
      </c>
      <c r="B9" s="179">
        <v>44928</v>
      </c>
      <c r="C9" s="179">
        <v>45657</v>
      </c>
      <c r="D9" s="179" t="s">
        <v>472</v>
      </c>
      <c r="E9" s="179" t="s">
        <v>330</v>
      </c>
      <c r="F9" s="203">
        <f>SUM(Tabela135[[#This Row],[jan/23]:[dez/23]])</f>
        <v>0</v>
      </c>
      <c r="G9" s="209"/>
      <c r="H9" s="209"/>
      <c r="I9" s="209"/>
      <c r="J9" s="209"/>
      <c r="K9" s="209"/>
      <c r="L9" s="209"/>
      <c r="M9" s="209"/>
      <c r="N9" s="209"/>
      <c r="O9" s="209"/>
      <c r="P9" s="209"/>
      <c r="Q9" s="209"/>
      <c r="R9" s="209"/>
      <c r="S9" s="203">
        <f>SUM(Tabela135[[#This Row],[jan/24]:[dez/24]])</f>
        <v>3000</v>
      </c>
      <c r="T9" s="208"/>
      <c r="U9" s="208"/>
      <c r="V9" s="208">
        <v>1500</v>
      </c>
      <c r="W9" s="208"/>
      <c r="X9" s="208"/>
      <c r="Y9" s="208"/>
      <c r="Z9" s="208"/>
      <c r="AA9" s="208">
        <v>1500</v>
      </c>
      <c r="AB9" s="208"/>
      <c r="AC9" s="208"/>
      <c r="AD9" s="208"/>
      <c r="AE9" s="208"/>
      <c r="AF9" s="134" t="s">
        <v>422</v>
      </c>
      <c r="AG9" s="61" t="s">
        <v>414</v>
      </c>
      <c r="AH9" s="176" t="s">
        <v>443</v>
      </c>
      <c r="AI9" s="176" t="s">
        <v>444</v>
      </c>
    </row>
    <row r="10" spans="1:35" ht="78" customHeight="1" x14ac:dyDescent="0.35">
      <c r="A10" s="177" t="s">
        <v>473</v>
      </c>
      <c r="B10" s="178">
        <v>44927</v>
      </c>
      <c r="C10" s="178">
        <v>46022</v>
      </c>
      <c r="D10" s="178" t="s">
        <v>442</v>
      </c>
      <c r="E10" s="178" t="s">
        <v>403</v>
      </c>
      <c r="F10" s="203">
        <f>SUM(Tabela135[[#This Row],[jan/23]:[dez/23]])</f>
        <v>984</v>
      </c>
      <c r="G10" s="207"/>
      <c r="H10" s="207"/>
      <c r="I10" s="207"/>
      <c r="J10" s="207"/>
      <c r="K10" s="207"/>
      <c r="L10" s="207"/>
      <c r="M10" s="207">
        <f>984000/1000</f>
        <v>984</v>
      </c>
      <c r="N10" s="207"/>
      <c r="O10" s="207"/>
      <c r="P10" s="207"/>
      <c r="Q10" s="207"/>
      <c r="R10" s="207"/>
      <c r="S10" s="203">
        <f>SUM(Tabela135[[#This Row],[jan/24]:[dez/24]])</f>
        <v>984</v>
      </c>
      <c r="T10" s="211"/>
      <c r="U10" s="211"/>
      <c r="V10" s="211"/>
      <c r="W10" s="211"/>
      <c r="X10" s="211"/>
      <c r="Y10" s="211"/>
      <c r="Z10" s="207">
        <f>984000/1000</f>
        <v>984</v>
      </c>
      <c r="AA10" s="211"/>
      <c r="AB10" s="211"/>
      <c r="AC10" s="211"/>
      <c r="AD10" s="211"/>
      <c r="AE10" s="211"/>
      <c r="AF10" s="212" t="s">
        <v>423</v>
      </c>
      <c r="AG10" s="212" t="s">
        <v>404</v>
      </c>
      <c r="AH10" s="176" t="s">
        <v>443</v>
      </c>
      <c r="AI10" s="176" t="s">
        <v>444</v>
      </c>
    </row>
    <row r="11" spans="1:35" ht="78" customHeight="1" x14ac:dyDescent="0.35">
      <c r="A11" s="177" t="s">
        <v>474</v>
      </c>
      <c r="B11" s="178">
        <v>44927</v>
      </c>
      <c r="C11" s="178">
        <v>46022</v>
      </c>
      <c r="D11" s="178" t="s">
        <v>472</v>
      </c>
      <c r="E11" s="178" t="s">
        <v>326</v>
      </c>
      <c r="F11" s="203">
        <f>SUM(Tabela135[[#This Row],[jan/23]:[dez/23]])</f>
        <v>1098</v>
      </c>
      <c r="G11" s="207"/>
      <c r="H11" s="207"/>
      <c r="I11" s="207"/>
      <c r="J11" s="207"/>
      <c r="K11" s="207"/>
      <c r="L11" s="207"/>
      <c r="M11" s="207">
        <v>1098</v>
      </c>
      <c r="N11" s="207"/>
      <c r="O11" s="207"/>
      <c r="P11" s="207"/>
      <c r="Q11" s="207"/>
      <c r="R11" s="207"/>
      <c r="S11" s="203">
        <f>SUM(Tabela135[[#This Row],[jan/24]:[dez/24]])</f>
        <v>1098</v>
      </c>
      <c r="T11" s="208"/>
      <c r="U11" s="208"/>
      <c r="V11" s="208"/>
      <c r="W11" s="208"/>
      <c r="X11" s="208"/>
      <c r="Y11" s="208"/>
      <c r="Z11" s="208">
        <v>1098</v>
      </c>
      <c r="AA11" s="208"/>
      <c r="AB11" s="208"/>
      <c r="AC11" s="208"/>
      <c r="AD11" s="208"/>
      <c r="AE11" s="208"/>
      <c r="AF11" s="198" t="s">
        <v>415</v>
      </c>
      <c r="AG11" s="198" t="s">
        <v>319</v>
      </c>
      <c r="AH11" s="176" t="s">
        <v>443</v>
      </c>
      <c r="AI11" s="176" t="s">
        <v>444</v>
      </c>
    </row>
    <row r="12" spans="1:35" ht="78" customHeight="1" x14ac:dyDescent="0.35">
      <c r="A12" s="177" t="s">
        <v>475</v>
      </c>
      <c r="B12" s="178">
        <v>45108</v>
      </c>
      <c r="C12" s="178">
        <v>45657</v>
      </c>
      <c r="D12" s="178" t="s">
        <v>439</v>
      </c>
      <c r="E12" s="178" t="s">
        <v>476</v>
      </c>
      <c r="F12" s="203">
        <f>SUM(Tabela135[[#This Row],[jan/23]:[dez/23]])</f>
        <v>198</v>
      </c>
      <c r="G12" s="213"/>
      <c r="H12" s="213"/>
      <c r="I12" s="213"/>
      <c r="J12" s="213"/>
      <c r="K12" s="213"/>
      <c r="L12" s="213"/>
      <c r="M12" s="213"/>
      <c r="N12" s="213"/>
      <c r="O12" s="213"/>
      <c r="P12" s="213"/>
      <c r="Q12" s="213"/>
      <c r="R12" s="207">
        <v>198</v>
      </c>
      <c r="S12" s="203">
        <f>SUM(Tabela135[[#This Row],[jan/24]:[dez/24]])</f>
        <v>5942</v>
      </c>
      <c r="T12" s="208"/>
      <c r="U12" s="208"/>
      <c r="V12" s="208"/>
      <c r="W12" s="208">
        <v>5942</v>
      </c>
      <c r="X12" s="208"/>
      <c r="Y12" s="208"/>
      <c r="Z12" s="208"/>
      <c r="AA12" s="208"/>
      <c r="AB12" s="208"/>
      <c r="AC12" s="208"/>
      <c r="AD12" s="208"/>
      <c r="AE12" s="208"/>
      <c r="AF12" s="176" t="s">
        <v>477</v>
      </c>
      <c r="AG12" s="176" t="s">
        <v>478</v>
      </c>
      <c r="AH12" s="176" t="s">
        <v>443</v>
      </c>
      <c r="AI12" s="176" t="s">
        <v>444</v>
      </c>
    </row>
    <row r="13" spans="1:35" ht="136" customHeight="1" x14ac:dyDescent="0.35">
      <c r="A13" s="177" t="s">
        <v>479</v>
      </c>
      <c r="B13" s="178">
        <v>45181</v>
      </c>
      <c r="C13" s="178">
        <v>45546</v>
      </c>
      <c r="D13" s="178" t="s">
        <v>439</v>
      </c>
      <c r="E13" s="178" t="s">
        <v>480</v>
      </c>
      <c r="F13" s="203">
        <f>SUM(Tabela135[[#This Row],[jan/23]:[dez/23]])</f>
        <v>182.60999999999999</v>
      </c>
      <c r="G13" s="213"/>
      <c r="H13" s="213"/>
      <c r="I13" s="213"/>
      <c r="J13" s="213"/>
      <c r="K13" s="213"/>
      <c r="L13" s="213"/>
      <c r="M13" s="213"/>
      <c r="N13" s="213"/>
      <c r="O13" s="213"/>
      <c r="P13" s="213">
        <v>60.87</v>
      </c>
      <c r="Q13" s="213">
        <v>60.87</v>
      </c>
      <c r="R13" s="213">
        <v>60.87</v>
      </c>
      <c r="S13" s="203">
        <f>SUM(Tabela135[[#This Row],[jan/24]:[dez/24]])</f>
        <v>2273.4879200000005</v>
      </c>
      <c r="T13" s="208">
        <v>329.58532000000002</v>
      </c>
      <c r="U13" s="208">
        <v>618.76386000000002</v>
      </c>
      <c r="V13" s="208">
        <v>643.10739000000001</v>
      </c>
      <c r="W13" s="208">
        <v>377.64845000000003</v>
      </c>
      <c r="X13" s="208">
        <v>60.876580000000004</v>
      </c>
      <c r="Y13" s="208">
        <v>60.876580000000004</v>
      </c>
      <c r="Z13" s="208">
        <v>60.876580000000004</v>
      </c>
      <c r="AA13" s="208">
        <v>60.876580000000004</v>
      </c>
      <c r="AB13" s="208">
        <v>60.876580000000004</v>
      </c>
      <c r="AC13" s="208"/>
      <c r="AD13" s="208"/>
      <c r="AE13" s="208"/>
      <c r="AF13" s="176" t="s">
        <v>481</v>
      </c>
      <c r="AG13" s="176" t="s">
        <v>482</v>
      </c>
      <c r="AH13" s="176" t="s">
        <v>443</v>
      </c>
      <c r="AI13" s="176" t="s">
        <v>444</v>
      </c>
    </row>
    <row r="14" spans="1:35" ht="95.5" customHeight="1" x14ac:dyDescent="0.35">
      <c r="A14" s="177" t="s">
        <v>483</v>
      </c>
      <c r="B14" s="178">
        <v>44927</v>
      </c>
      <c r="C14" s="178">
        <v>45657</v>
      </c>
      <c r="D14" s="178" t="s">
        <v>472</v>
      </c>
      <c r="E14" s="178" t="s">
        <v>484</v>
      </c>
      <c r="F14" s="203">
        <f>SUM(Tabela135[[#This Row],[jan/23]:[dez/23]])</f>
        <v>38.799999999999997</v>
      </c>
      <c r="G14" s="213"/>
      <c r="H14" s="213"/>
      <c r="I14" s="213"/>
      <c r="J14" s="213"/>
      <c r="K14" s="213"/>
      <c r="L14" s="213"/>
      <c r="M14" s="213"/>
      <c r="N14" s="213"/>
      <c r="O14" s="213"/>
      <c r="P14" s="213"/>
      <c r="Q14" s="213"/>
      <c r="R14" s="213">
        <v>38.799999999999997</v>
      </c>
      <c r="S14" s="203">
        <f>SUM(Tabela135[[#This Row],[jan/24]:[dez/24]])</f>
        <v>0</v>
      </c>
      <c r="T14" s="208"/>
      <c r="U14" s="208"/>
      <c r="V14" s="208"/>
      <c r="W14" s="208"/>
      <c r="X14" s="208"/>
      <c r="Y14" s="208"/>
      <c r="Z14" s="208"/>
      <c r="AA14" s="208"/>
      <c r="AB14" s="208"/>
      <c r="AC14" s="208"/>
      <c r="AD14" s="208"/>
      <c r="AE14" s="208"/>
      <c r="AF14" s="176" t="s">
        <v>485</v>
      </c>
      <c r="AG14" s="176" t="s">
        <v>486</v>
      </c>
      <c r="AH14" s="176" t="s">
        <v>443</v>
      </c>
      <c r="AI14" s="176" t="s">
        <v>444</v>
      </c>
    </row>
    <row r="15" spans="1:35" ht="109" customHeight="1" x14ac:dyDescent="0.35">
      <c r="A15" s="177" t="s">
        <v>487</v>
      </c>
      <c r="B15" s="178">
        <v>44927</v>
      </c>
      <c r="C15" s="178">
        <v>46022</v>
      </c>
      <c r="D15" s="178" t="s">
        <v>472</v>
      </c>
      <c r="E15" s="178" t="s">
        <v>488</v>
      </c>
      <c r="F15" s="203">
        <f>SUM(Tabela135[[#This Row],[jan/23]:[dez/23]])</f>
        <v>21300</v>
      </c>
      <c r="G15" s="213"/>
      <c r="H15" s="213"/>
      <c r="I15" s="213">
        <v>21300</v>
      </c>
      <c r="J15" s="213"/>
      <c r="K15" s="213"/>
      <c r="L15" s="213"/>
      <c r="M15" s="213"/>
      <c r="N15" s="213"/>
      <c r="O15" s="213"/>
      <c r="P15" s="213"/>
      <c r="Q15" s="213"/>
      <c r="R15" s="213"/>
      <c r="S15" s="203">
        <f>SUM(Tabela135[[#This Row],[jan/24]:[dez/24]])</f>
        <v>21300</v>
      </c>
      <c r="T15" s="208"/>
      <c r="U15" s="208"/>
      <c r="V15" s="213">
        <v>21300</v>
      </c>
      <c r="W15" s="208"/>
      <c r="X15" s="208"/>
      <c r="Y15" s="208"/>
      <c r="Z15" s="208"/>
      <c r="AA15" s="208"/>
      <c r="AB15" s="208"/>
      <c r="AC15" s="208"/>
      <c r="AD15" s="208"/>
      <c r="AE15" s="208"/>
      <c r="AF15" s="176" t="s">
        <v>489</v>
      </c>
      <c r="AG15" s="176" t="s">
        <v>490</v>
      </c>
      <c r="AH15" s="176" t="s">
        <v>491</v>
      </c>
      <c r="AI15" s="176" t="s">
        <v>492</v>
      </c>
    </row>
    <row r="16" spans="1:35" ht="78" customHeight="1" x14ac:dyDescent="0.35">
      <c r="A16" s="177" t="s">
        <v>493</v>
      </c>
      <c r="B16" s="178">
        <v>45108</v>
      </c>
      <c r="C16" s="178">
        <v>45657</v>
      </c>
      <c r="D16" s="178" t="s">
        <v>442</v>
      </c>
      <c r="E16" s="178" t="s">
        <v>447</v>
      </c>
      <c r="F16" s="203">
        <f>SUM(Tabela135[[#This Row],[jan/23]:[dez/23]])</f>
        <v>1477</v>
      </c>
      <c r="G16" s="213">
        <v>0</v>
      </c>
      <c r="H16" s="213">
        <v>0</v>
      </c>
      <c r="I16" s="213">
        <v>0</v>
      </c>
      <c r="J16" s="213">
        <v>480</v>
      </c>
      <c r="K16" s="213">
        <v>480</v>
      </c>
      <c r="L16" s="213">
        <v>480</v>
      </c>
      <c r="M16" s="213">
        <v>4</v>
      </c>
      <c r="N16" s="213">
        <v>4</v>
      </c>
      <c r="O16" s="213">
        <v>7</v>
      </c>
      <c r="P16" s="213">
        <v>7</v>
      </c>
      <c r="Q16" s="213">
        <v>7</v>
      </c>
      <c r="R16" s="213">
        <v>8</v>
      </c>
      <c r="S16" s="203">
        <f>SUM(Tabela135[[#This Row],[jan/24]:[dez/24]])</f>
        <v>1605</v>
      </c>
      <c r="T16" s="208">
        <v>115</v>
      </c>
      <c r="U16" s="208">
        <v>70</v>
      </c>
      <c r="V16" s="208">
        <v>80</v>
      </c>
      <c r="W16" s="208">
        <v>140</v>
      </c>
      <c r="X16" s="208">
        <v>140</v>
      </c>
      <c r="Y16" s="208">
        <v>160</v>
      </c>
      <c r="Z16" s="208">
        <v>160</v>
      </c>
      <c r="AA16" s="208">
        <v>160</v>
      </c>
      <c r="AB16" s="208">
        <v>160</v>
      </c>
      <c r="AC16" s="208">
        <v>140</v>
      </c>
      <c r="AD16" s="208">
        <v>140</v>
      </c>
      <c r="AE16" s="208">
        <v>140</v>
      </c>
      <c r="AF16" s="176" t="s">
        <v>494</v>
      </c>
      <c r="AG16" s="176" t="s">
        <v>495</v>
      </c>
      <c r="AH16" s="176" t="s">
        <v>321</v>
      </c>
      <c r="AI16" s="176" t="s">
        <v>450</v>
      </c>
    </row>
    <row r="17" spans="1:35" s="130" customFormat="1" ht="32.25" customHeight="1" x14ac:dyDescent="0.35">
      <c r="A17" s="135" t="s">
        <v>290</v>
      </c>
      <c r="B17" s="135"/>
      <c r="C17" s="135"/>
      <c r="D17" s="135"/>
      <c r="E17" s="135"/>
      <c r="F17" s="183">
        <f>SUBTOTAL(109,F3:F16)</f>
        <v>41459.31</v>
      </c>
      <c r="G17" s="183">
        <f t="shared" ref="G17:R17" si="0">SUBTOTAL(109,G3:G11)</f>
        <v>0</v>
      </c>
      <c r="H17" s="183">
        <f t="shared" si="0"/>
        <v>4600</v>
      </c>
      <c r="I17" s="183">
        <f t="shared" si="0"/>
        <v>3563</v>
      </c>
      <c r="J17" s="183">
        <f t="shared" si="0"/>
        <v>5402</v>
      </c>
      <c r="K17" s="183">
        <f t="shared" si="0"/>
        <v>269</v>
      </c>
      <c r="L17" s="183">
        <f t="shared" si="0"/>
        <v>269</v>
      </c>
      <c r="M17" s="183">
        <f t="shared" si="0"/>
        <v>2351</v>
      </c>
      <c r="N17" s="183">
        <f t="shared" si="0"/>
        <v>269</v>
      </c>
      <c r="O17" s="183">
        <f t="shared" si="0"/>
        <v>269</v>
      </c>
      <c r="P17" s="183">
        <f t="shared" si="0"/>
        <v>628.9</v>
      </c>
      <c r="Q17" s="183">
        <f t="shared" si="0"/>
        <v>321</v>
      </c>
      <c r="R17" s="183">
        <f t="shared" si="0"/>
        <v>321</v>
      </c>
      <c r="S17" s="183">
        <f>SUBTOTAL(109,S3:S16)</f>
        <v>56785.007920000004</v>
      </c>
      <c r="T17" s="183">
        <f t="shared" ref="T17:AE17" si="1">SUBTOTAL(109,T3:T11)</f>
        <v>715.21</v>
      </c>
      <c r="U17" s="183">
        <f t="shared" si="1"/>
        <v>715.21</v>
      </c>
      <c r="V17" s="183">
        <f t="shared" si="1"/>
        <v>2215.21</v>
      </c>
      <c r="W17" s="183">
        <f t="shared" si="1"/>
        <v>8715.2099999999991</v>
      </c>
      <c r="X17" s="183">
        <f t="shared" si="1"/>
        <v>715.21</v>
      </c>
      <c r="Y17" s="183">
        <f t="shared" si="1"/>
        <v>715.21</v>
      </c>
      <c r="Z17" s="183">
        <f t="shared" si="1"/>
        <v>6797.21</v>
      </c>
      <c r="AA17" s="183">
        <f t="shared" si="1"/>
        <v>2215.21</v>
      </c>
      <c r="AB17" s="183">
        <f t="shared" si="1"/>
        <v>715.21</v>
      </c>
      <c r="AC17" s="183">
        <f t="shared" si="1"/>
        <v>715.21</v>
      </c>
      <c r="AD17" s="183">
        <f t="shared" si="1"/>
        <v>715.21</v>
      </c>
      <c r="AE17" s="183">
        <f t="shared" si="1"/>
        <v>715.21</v>
      </c>
      <c r="AH17" s="177"/>
      <c r="AI17" s="177"/>
    </row>
  </sheetData>
  <pageMargins left="0.3" right="0.28999999999999998" top="0.47" bottom="0.63" header="0.31496062992125984" footer="0.31496062992125984"/>
  <pageSetup paperSize="9" scale="54" fitToHeight="3" orientation="landscape" r:id="rId1"/>
  <rowBreaks count="1" manualBreakCount="1">
    <brk id="4" max="6"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N27"/>
  <sheetViews>
    <sheetView showGridLines="0" zoomScale="90" zoomScaleNormal="90" workbookViewId="0"/>
  </sheetViews>
  <sheetFormatPr defaultColWidth="9.1796875" defaultRowHeight="14.5" x14ac:dyDescent="0.35"/>
  <cols>
    <col min="1" max="1" width="32.54296875" style="62" customWidth="1"/>
    <col min="2" max="2" width="38.7265625" style="62" customWidth="1"/>
    <col min="3" max="3" width="34.54296875" style="62" customWidth="1"/>
    <col min="4" max="5" width="13.7265625" style="62" customWidth="1"/>
    <col min="6" max="7" width="9.453125" style="62" customWidth="1"/>
    <col min="8" max="16384" width="9.1796875" style="62"/>
  </cols>
  <sheetData>
    <row r="1" spans="1:5" s="61" customFormat="1" ht="37.5" customHeight="1" x14ac:dyDescent="0.35">
      <c r="A1" s="106" t="s">
        <v>298</v>
      </c>
      <c r="B1" s="107"/>
      <c r="C1" s="107"/>
      <c r="D1" s="107"/>
      <c r="E1" s="107"/>
    </row>
    <row r="2" spans="1:5" ht="36.75" customHeight="1" x14ac:dyDescent="0.35">
      <c r="A2" s="105" t="s">
        <v>285</v>
      </c>
      <c r="B2" s="105" t="s">
        <v>282</v>
      </c>
      <c r="C2" s="105" t="s">
        <v>286</v>
      </c>
      <c r="D2" s="105" t="s">
        <v>388</v>
      </c>
      <c r="E2" s="105" t="s">
        <v>389</v>
      </c>
    </row>
    <row r="3" spans="1:5" ht="48" customHeight="1" x14ac:dyDescent="0.35">
      <c r="A3" s="102"/>
      <c r="B3" s="104" t="s">
        <v>299</v>
      </c>
      <c r="C3" s="104" t="s">
        <v>300</v>
      </c>
      <c r="D3" s="173">
        <v>0.71</v>
      </c>
      <c r="E3" s="173">
        <v>0.71499999999999997</v>
      </c>
    </row>
    <row r="4" spans="1:5" ht="48" customHeight="1" x14ac:dyDescent="0.35">
      <c r="A4" s="102"/>
      <c r="B4" s="104" t="s">
        <v>301</v>
      </c>
      <c r="C4" s="104" t="s">
        <v>306</v>
      </c>
      <c r="D4" s="174">
        <v>10</v>
      </c>
      <c r="E4" s="174">
        <v>9</v>
      </c>
    </row>
    <row r="5" spans="1:5" ht="48" customHeight="1" x14ac:dyDescent="0.35">
      <c r="A5" s="102"/>
      <c r="B5" s="104" t="s">
        <v>305</v>
      </c>
      <c r="C5" s="104" t="s">
        <v>300</v>
      </c>
      <c r="D5" s="174">
        <v>1.72</v>
      </c>
      <c r="E5" s="174">
        <v>1.73</v>
      </c>
    </row>
    <row r="6" spans="1:5" ht="48" customHeight="1" x14ac:dyDescent="0.35">
      <c r="A6" s="102"/>
      <c r="B6" s="104" t="s">
        <v>307</v>
      </c>
      <c r="C6" s="104" t="s">
        <v>300</v>
      </c>
      <c r="D6" s="175">
        <v>8.7400000000000005E-2</v>
      </c>
      <c r="E6" s="175">
        <v>-0.5776</v>
      </c>
    </row>
    <row r="7" spans="1:5" ht="48" customHeight="1" x14ac:dyDescent="0.35">
      <c r="A7" s="104" t="s">
        <v>302</v>
      </c>
      <c r="B7" s="104" t="s">
        <v>400</v>
      </c>
      <c r="C7" s="104" t="s">
        <v>300</v>
      </c>
      <c r="D7" s="174">
        <v>3.8</v>
      </c>
      <c r="E7" s="174">
        <v>3.82</v>
      </c>
    </row>
    <row r="8" spans="1:5" ht="48" customHeight="1" x14ac:dyDescent="0.35">
      <c r="A8" s="104" t="s">
        <v>303</v>
      </c>
      <c r="B8" s="104" t="s">
        <v>304</v>
      </c>
      <c r="C8" s="104" t="s">
        <v>300</v>
      </c>
      <c r="D8" s="173">
        <v>0.99709999999999999</v>
      </c>
      <c r="E8" s="173">
        <v>0.99719999999999998</v>
      </c>
    </row>
    <row r="17" spans="63:66" x14ac:dyDescent="0.35">
      <c r="BK17" s="62">
        <v>9143</v>
      </c>
      <c r="BL17" s="62">
        <v>9143</v>
      </c>
      <c r="BM17" s="62">
        <v>9143</v>
      </c>
      <c r="BN17" s="62">
        <v>9143</v>
      </c>
    </row>
    <row r="27" spans="63:66" x14ac:dyDescent="0.35">
      <c r="BK27" s="62">
        <v>224</v>
      </c>
      <c r="BL27" s="62">
        <v>146</v>
      </c>
      <c r="BM27" s="62">
        <v>16</v>
      </c>
      <c r="BN27" s="62">
        <v>16</v>
      </c>
    </row>
  </sheetData>
  <phoneticPr fontId="23" type="noConversion"/>
  <pageMargins left="0.51181102362204722" right="0.51181102362204722" top="0.78740157480314965" bottom="0.78740157480314965" header="0.31496062992125984" footer="0.31496062992125984"/>
  <pageSetup paperSize="9" scale="1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9</vt:i4>
      </vt:variant>
    </vt:vector>
  </HeadingPairs>
  <TitlesOfParts>
    <vt:vector size="16" baseType="lpstr">
      <vt:lpstr>Plano Tático</vt:lpstr>
      <vt:lpstr>DRE</vt:lpstr>
      <vt:lpstr>Fluxo de Caixa</vt:lpstr>
      <vt:lpstr>Meta Pessoal</vt:lpstr>
      <vt:lpstr>Produtos</vt:lpstr>
      <vt:lpstr>Investimentos</vt:lpstr>
      <vt:lpstr>Indicadores</vt:lpstr>
      <vt:lpstr>DRE!Area_de_impressao</vt:lpstr>
      <vt:lpstr>'Fluxo de Caixa'!Area_de_impressao</vt:lpstr>
      <vt:lpstr>Indicadores!Area_de_impressao</vt:lpstr>
      <vt:lpstr>Investimentos!Area_de_impressao</vt:lpstr>
      <vt:lpstr>'Meta Pessoal'!Area_de_impressao</vt:lpstr>
      <vt:lpstr>Produtos!Area_de_impressao</vt:lpstr>
      <vt:lpstr>'Fluxo de Caixa'!Titulos_de_impressao</vt:lpstr>
      <vt:lpstr>Investimentos!Titulos_de_impressao</vt:lpstr>
      <vt:lpstr>Produtos!Titulos_de_impressao</vt:lpstr>
    </vt:vector>
  </TitlesOfParts>
  <Company>SMF - Secretaria de Finanças do Municipio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Hiromi Nishimura</dc:creator>
  <cp:lastModifiedBy>Fernando Josenias Vieira do Nascimento</cp:lastModifiedBy>
  <cp:lastPrinted>2020-07-23T12:52:49Z</cp:lastPrinted>
  <dcterms:created xsi:type="dcterms:W3CDTF">2018-07-23T13:36:34Z</dcterms:created>
  <dcterms:modified xsi:type="dcterms:W3CDTF">2024-02-09T23:49:38Z</dcterms:modified>
</cp:coreProperties>
</file>