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V:\GFP - Planejamento Financeiro\Controle e Gestão do CDI\2021-2022\2022\Revisão\"/>
    </mc:Choice>
  </mc:AlternateContent>
  <xr:revisionPtr revIDLastSave="0" documentId="13_ncr:1_{DF779C57-1D7E-4772-8BEF-4D81DEA681B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lano Tático" sheetId="4" r:id="rId1"/>
    <sheet name="DRE" sheetId="14" r:id="rId2"/>
    <sheet name="Fluxo de Caixa" sheetId="5" r:id="rId3"/>
    <sheet name="Meta Pessoal" sheetId="6" r:id="rId4"/>
    <sheet name="Investimentos" sheetId="12" r:id="rId5"/>
    <sheet name="Indicadores" sheetId="7" r:id="rId6"/>
    <sheet name="Produtos" sheetId="13" r:id="rId7"/>
  </sheets>
  <definedNames>
    <definedName name="_xlnm.Print_Area" localSheetId="1">DRE!$B$1:$M$142</definedName>
    <definedName name="_xlnm.Print_Area" localSheetId="2">'Fluxo de Caixa'!$B$2:$BV$130</definedName>
    <definedName name="_xlnm.Print_Area" localSheetId="5">Indicadores!$A$1:$F$8</definedName>
    <definedName name="_xlnm.Print_Area" localSheetId="4">Investimentos!$A$2:$I$21</definedName>
    <definedName name="_xlnm.Print_Area" localSheetId="3">'Meta Pessoal'!$A$1:$CT$41</definedName>
    <definedName name="_xlnm.Print_Area" localSheetId="6">Produtos!$A$2:$I$22</definedName>
    <definedName name="_xlnm.Print_Titles" localSheetId="2">'Fluxo de Caixa'!$B:$B,'Fluxo de Caixa'!$2:$5</definedName>
    <definedName name="_xlnm.Print_Titles" localSheetId="4">Investimentos!$2:$2</definedName>
    <definedName name="_xlnm.Print_Titles" localSheetId="6">Produtos!$2:$2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K36" i="6" l="1"/>
  <c r="CV36" i="6"/>
  <c r="CU36" i="6"/>
  <c r="CT36" i="6"/>
  <c r="CS36" i="6"/>
  <c r="CR36" i="6"/>
  <c r="CQ36" i="6"/>
  <c r="CP36" i="6"/>
  <c r="CO36" i="6"/>
  <c r="CN36" i="6"/>
  <c r="CM36" i="6"/>
  <c r="CL36" i="6"/>
  <c r="CT103" i="5"/>
  <c r="CU103" i="5"/>
  <c r="CV103" i="5"/>
  <c r="F22" i="13" l="1"/>
  <c r="F21" i="12" l="1"/>
  <c r="CV19" i="6"/>
  <c r="CU19" i="6"/>
  <c r="CT19" i="6"/>
  <c r="CS19" i="6"/>
  <c r="CR19" i="6"/>
  <c r="CQ19" i="6"/>
  <c r="CP19" i="6"/>
  <c r="CO19" i="6"/>
  <c r="CN19" i="6"/>
  <c r="CM19" i="6"/>
  <c r="CL19" i="6"/>
  <c r="CK19" i="6"/>
  <c r="CD36" i="6"/>
  <c r="CC36" i="6"/>
  <c r="CB36" i="6"/>
  <c r="CA36" i="6"/>
  <c r="BZ36" i="6"/>
  <c r="BY36" i="6"/>
  <c r="BX36" i="6"/>
  <c r="BW36" i="6"/>
  <c r="BV36" i="6"/>
  <c r="CD19" i="6"/>
  <c r="CC19" i="6"/>
  <c r="CB19" i="6"/>
  <c r="CA19" i="6"/>
  <c r="BZ19" i="6"/>
  <c r="BY19" i="6"/>
  <c r="BX19" i="6"/>
  <c r="BW19" i="6"/>
  <c r="BV19" i="6"/>
  <c r="CL12" i="5" l="1"/>
  <c r="CM12" i="5"/>
  <c r="CN12" i="5"/>
  <c r="CO12" i="5"/>
  <c r="CP12" i="5"/>
  <c r="CQ12" i="5"/>
  <c r="CR12" i="5"/>
  <c r="CS12" i="5"/>
  <c r="CT12" i="5"/>
  <c r="CU12" i="5"/>
  <c r="CV12" i="5"/>
  <c r="BW94" i="5" l="1"/>
  <c r="BX94" i="5"/>
  <c r="BY94" i="5"/>
  <c r="BZ94" i="5"/>
  <c r="CA94" i="5"/>
  <c r="CB94" i="5"/>
  <c r="CC94" i="5"/>
  <c r="CD94" i="5"/>
  <c r="CE94" i="5"/>
  <c r="CF94" i="5"/>
  <c r="CG94" i="5"/>
  <c r="CH94" i="5"/>
  <c r="L19" i="14"/>
  <c r="L13" i="14"/>
  <c r="L17" i="14" s="1"/>
  <c r="M135" i="14"/>
  <c r="M132" i="14"/>
  <c r="M123" i="14"/>
  <c r="M115" i="14"/>
  <c r="M107" i="14"/>
  <c r="M98" i="14"/>
  <c r="M94" i="14"/>
  <c r="M89" i="14"/>
  <c r="M87" i="14"/>
  <c r="M78" i="14"/>
  <c r="M77" i="14"/>
  <c r="M61" i="14"/>
  <c r="M57" i="14"/>
  <c r="M51" i="14"/>
  <c r="M43" i="14"/>
  <c r="M38" i="14"/>
  <c r="M26" i="14"/>
  <c r="M19" i="14"/>
  <c r="M13" i="14"/>
  <c r="M10" i="14"/>
  <c r="M6" i="14" s="1"/>
  <c r="M17" i="14" s="1"/>
  <c r="M23" i="14" s="1"/>
  <c r="M7" i="14"/>
  <c r="M25" i="14" l="1"/>
  <c r="M131" i="14" s="1"/>
  <c r="M142" i="14" s="1"/>
  <c r="L23" i="14"/>
  <c r="L131" i="14" s="1"/>
  <c r="L142" i="14" s="1"/>
  <c r="P13" i="14" l="1"/>
  <c r="P17" i="14" s="1"/>
  <c r="P23" i="14" s="1"/>
  <c r="P131" i="14" s="1"/>
  <c r="P142" i="14" s="1"/>
  <c r="P143" i="14" l="1"/>
  <c r="N143" i="14"/>
  <c r="Q135" i="14" l="1"/>
  <c r="O135" i="14"/>
  <c r="K135" i="14"/>
  <c r="I135" i="14"/>
  <c r="G135" i="14"/>
  <c r="E135" i="14"/>
  <c r="D135" i="14"/>
  <c r="Q132" i="14"/>
  <c r="O132" i="14"/>
  <c r="K132" i="14"/>
  <c r="I132" i="14"/>
  <c r="G132" i="14"/>
  <c r="E132" i="14"/>
  <c r="D132" i="14"/>
  <c r="Q123" i="14"/>
  <c r="O123" i="14"/>
  <c r="K123" i="14"/>
  <c r="I123" i="14"/>
  <c r="G123" i="14"/>
  <c r="E123" i="14"/>
  <c r="D123" i="14"/>
  <c r="Q115" i="14"/>
  <c r="O115" i="14"/>
  <c r="K115" i="14"/>
  <c r="I115" i="14"/>
  <c r="G115" i="14"/>
  <c r="E115" i="14"/>
  <c r="D115" i="14"/>
  <c r="Q107" i="14"/>
  <c r="O107" i="14"/>
  <c r="K107" i="14"/>
  <c r="I107" i="14"/>
  <c r="G107" i="14"/>
  <c r="E107" i="14"/>
  <c r="D107" i="14"/>
  <c r="Q98" i="14"/>
  <c r="O98" i="14"/>
  <c r="K98" i="14"/>
  <c r="I98" i="14"/>
  <c r="G98" i="14"/>
  <c r="E98" i="14"/>
  <c r="D98" i="14"/>
  <c r="K94" i="14"/>
  <c r="Q87" i="14"/>
  <c r="O87" i="14"/>
  <c r="K87" i="14"/>
  <c r="I87" i="14"/>
  <c r="G87" i="14"/>
  <c r="E87" i="14"/>
  <c r="D87" i="14"/>
  <c r="Q78" i="14"/>
  <c r="O78" i="14"/>
  <c r="K78" i="14"/>
  <c r="I78" i="14"/>
  <c r="G78" i="14"/>
  <c r="E78" i="14"/>
  <c r="D78" i="14"/>
  <c r="Q61" i="14"/>
  <c r="O61" i="14"/>
  <c r="K61" i="14"/>
  <c r="I61" i="14"/>
  <c r="G61" i="14"/>
  <c r="E61" i="14"/>
  <c r="D61" i="14"/>
  <c r="Q57" i="14"/>
  <c r="O57" i="14"/>
  <c r="K57" i="14"/>
  <c r="I57" i="14"/>
  <c r="G57" i="14"/>
  <c r="E57" i="14"/>
  <c r="D57" i="14"/>
  <c r="Q51" i="14"/>
  <c r="O51" i="14"/>
  <c r="K51" i="14"/>
  <c r="I51" i="14"/>
  <c r="G51" i="14"/>
  <c r="E51" i="14"/>
  <c r="D51" i="14"/>
  <c r="Q43" i="14"/>
  <c r="O43" i="14"/>
  <c r="K43" i="14"/>
  <c r="I43" i="14"/>
  <c r="G43" i="14"/>
  <c r="E43" i="14"/>
  <c r="D43" i="14"/>
  <c r="Q38" i="14"/>
  <c r="O38" i="14"/>
  <c r="K38" i="14"/>
  <c r="I38" i="14"/>
  <c r="G38" i="14"/>
  <c r="E38" i="14"/>
  <c r="D38" i="14"/>
  <c r="Q26" i="14"/>
  <c r="O26" i="14"/>
  <c r="K26" i="14"/>
  <c r="I26" i="14"/>
  <c r="G26" i="14"/>
  <c r="E26" i="14"/>
  <c r="D26" i="14"/>
  <c r="Q19" i="14"/>
  <c r="O19" i="14"/>
  <c r="N19" i="14"/>
  <c r="K19" i="14"/>
  <c r="I19" i="14"/>
  <c r="J17" i="14"/>
  <c r="J23" i="14" s="1"/>
  <c r="J131" i="14" s="1"/>
  <c r="J142" i="14" s="1"/>
  <c r="H17" i="14"/>
  <c r="H23" i="14" s="1"/>
  <c r="H131" i="14" s="1"/>
  <c r="H142" i="14" s="1"/>
  <c r="G17" i="14"/>
  <c r="G23" i="14" s="1"/>
  <c r="G131" i="14" s="1"/>
  <c r="F17" i="14"/>
  <c r="F23" i="14" s="1"/>
  <c r="F131" i="14" s="1"/>
  <c r="F142" i="14" s="1"/>
  <c r="E17" i="14"/>
  <c r="E23" i="14" s="1"/>
  <c r="E131" i="14" s="1"/>
  <c r="E142" i="14" s="1"/>
  <c r="D17" i="14"/>
  <c r="D23" i="14" s="1"/>
  <c r="D131" i="14" s="1"/>
  <c r="D142" i="14" s="1"/>
  <c r="Q13" i="14"/>
  <c r="O13" i="14"/>
  <c r="N13" i="14"/>
  <c r="N17" i="14" s="1"/>
  <c r="K13" i="14"/>
  <c r="I13" i="14"/>
  <c r="Q10" i="14"/>
  <c r="O10" i="14"/>
  <c r="K10" i="14"/>
  <c r="I10" i="14"/>
  <c r="G10" i="14"/>
  <c r="E10" i="14"/>
  <c r="D10" i="14"/>
  <c r="Q7" i="14"/>
  <c r="Q6" i="14" s="1"/>
  <c r="Q17" i="14" s="1"/>
  <c r="Q23" i="14" s="1"/>
  <c r="O7" i="14"/>
  <c r="K7" i="14"/>
  <c r="I7" i="14"/>
  <c r="I6" i="14" s="1"/>
  <c r="I17" i="14" s="1"/>
  <c r="I23" i="14" s="1"/>
  <c r="G7" i="14"/>
  <c r="E7" i="14"/>
  <c r="D7" i="14"/>
  <c r="K6" i="14" l="1"/>
  <c r="K17" i="14" s="1"/>
  <c r="K23" i="14" s="1"/>
  <c r="I25" i="14"/>
  <c r="I131" i="14" s="1"/>
  <c r="I142" i="14" s="1"/>
  <c r="O25" i="14"/>
  <c r="Q25" i="14"/>
  <c r="O6" i="14"/>
  <c r="O17" i="14" s="1"/>
  <c r="O23" i="14" s="1"/>
  <c r="N23" i="14"/>
  <c r="O131" i="14"/>
  <c r="O142" i="14" s="1"/>
  <c r="Q131" i="14"/>
  <c r="Q142" i="14" s="1"/>
  <c r="N131" i="14"/>
  <c r="N142" i="14" s="1"/>
  <c r="K25" i="14"/>
  <c r="G142" i="14"/>
  <c r="K131" i="14" l="1"/>
  <c r="K142" i="14" s="1"/>
  <c r="CH5" i="6"/>
  <c r="E21" i="12" l="1"/>
  <c r="CG9" i="6" l="1"/>
  <c r="BT7" i="5"/>
  <c r="BS7" i="5"/>
  <c r="BR7" i="5"/>
  <c r="BQ7" i="5"/>
  <c r="BP7" i="5"/>
  <c r="BO7" i="5"/>
  <c r="BN7" i="5"/>
  <c r="BM7" i="5"/>
  <c r="BL7" i="5"/>
  <c r="BK7" i="5"/>
  <c r="BJ7" i="5"/>
  <c r="BI7" i="5"/>
  <c r="CP7" i="5"/>
  <c r="CR7" i="5"/>
  <c r="CN7" i="5"/>
  <c r="CH7" i="5"/>
  <c r="CD7" i="5"/>
  <c r="CC7" i="5"/>
  <c r="BZ7" i="5"/>
  <c r="BY7" i="5"/>
  <c r="CT7" i="5" l="1"/>
  <c r="CK7" i="5"/>
  <c r="CO7" i="5"/>
  <c r="CS7" i="5"/>
  <c r="CQ7" i="5"/>
  <c r="CU7" i="5"/>
  <c r="BX7" i="5"/>
  <c r="CB7" i="5"/>
  <c r="BW7" i="5"/>
  <c r="CA7" i="5"/>
  <c r="H148" i="13"/>
  <c r="E22" i="13"/>
  <c r="D22" i="13"/>
  <c r="D21" i="12"/>
  <c r="CW17" i="6" l="1"/>
  <c r="CH17" i="6"/>
  <c r="CW34" i="6" l="1"/>
  <c r="CH34" i="6"/>
  <c r="CH25" i="6" l="1"/>
  <c r="BP36" i="6" l="1"/>
  <c r="BT20" i="6"/>
  <c r="BT35" i="6"/>
  <c r="BT34" i="6"/>
  <c r="BT33" i="6"/>
  <c r="BT32" i="6"/>
  <c r="BT31" i="6"/>
  <c r="BT30" i="6"/>
  <c r="BT29" i="6"/>
  <c r="BT28" i="6"/>
  <c r="BT27" i="6"/>
  <c r="BT26" i="6"/>
  <c r="BT25" i="6"/>
  <c r="BT24" i="6"/>
  <c r="BT23" i="6"/>
  <c r="BT22" i="6"/>
  <c r="BT21" i="6"/>
  <c r="BT18" i="6"/>
  <c r="BT17" i="6"/>
  <c r="BT16" i="6"/>
  <c r="BT15" i="6"/>
  <c r="BT14" i="6"/>
  <c r="BT13" i="6"/>
  <c r="BT12" i="6"/>
  <c r="BT11" i="6"/>
  <c r="BT10" i="6"/>
  <c r="BT9" i="6"/>
  <c r="BT8" i="6"/>
  <c r="BT7" i="6"/>
  <c r="BT6" i="6"/>
  <c r="CW35" i="6"/>
  <c r="CW33" i="6"/>
  <c r="CW32" i="6"/>
  <c r="CW31" i="6"/>
  <c r="CW30" i="6"/>
  <c r="CW29" i="6"/>
  <c r="CW28" i="6"/>
  <c r="CW27" i="6"/>
  <c r="CW26" i="6"/>
  <c r="CW24" i="6"/>
  <c r="CW23" i="6"/>
  <c r="CW22" i="6"/>
  <c r="CW21" i="6"/>
  <c r="CW20" i="6"/>
  <c r="CW19" i="6"/>
  <c r="CW18" i="6"/>
  <c r="CW16" i="6"/>
  <c r="CW14" i="6"/>
  <c r="CW13" i="6"/>
  <c r="CW12" i="6"/>
  <c r="CW11" i="6"/>
  <c r="CW10" i="6"/>
  <c r="CW9" i="6"/>
  <c r="CW8" i="6"/>
  <c r="CW7" i="6"/>
  <c r="CW6" i="6"/>
  <c r="CW5" i="6"/>
  <c r="CG36" i="6"/>
  <c r="CF36" i="6"/>
  <c r="CE36" i="6"/>
  <c r="CH35" i="6"/>
  <c r="CH33" i="6"/>
  <c r="CH32" i="6"/>
  <c r="CH31" i="6"/>
  <c r="CH30" i="6"/>
  <c r="CH29" i="6"/>
  <c r="CH28" i="6"/>
  <c r="CH27" i="6"/>
  <c r="CH26" i="6"/>
  <c r="CH24" i="6"/>
  <c r="CH23" i="6"/>
  <c r="CH36" i="6" s="1"/>
  <c r="CH22" i="6"/>
  <c r="CH21" i="6"/>
  <c r="CG19" i="6"/>
  <c r="CH19" i="6" s="1"/>
  <c r="CF19" i="6"/>
  <c r="CE19" i="6"/>
  <c r="CH18" i="6"/>
  <c r="CH16" i="6"/>
  <c r="CH14" i="6"/>
  <c r="CH13" i="6"/>
  <c r="CH12" i="6"/>
  <c r="CH11" i="6"/>
  <c r="CH10" i="6"/>
  <c r="CH9" i="6"/>
  <c r="CH8" i="6"/>
  <c r="CH7" i="6"/>
  <c r="CH6" i="6"/>
  <c r="CW36" i="6" l="1"/>
  <c r="CW39" i="6" s="1"/>
  <c r="CW42" i="6" s="1"/>
  <c r="CH39" i="6"/>
  <c r="BF12" i="6" l="1"/>
  <c r="BI129" i="5" l="1"/>
  <c r="AU129" i="5"/>
  <c r="AU130" i="5" s="1"/>
  <c r="AV129" i="5" s="1"/>
  <c r="AV130" i="5" s="1"/>
  <c r="AW129" i="5" s="1"/>
  <c r="AW130" i="5" s="1"/>
  <c r="AX129" i="5" s="1"/>
  <c r="AX130" i="5" s="1"/>
  <c r="AY129" i="5" s="1"/>
  <c r="AY130" i="5" s="1"/>
  <c r="AZ129" i="5" s="1"/>
  <c r="AZ130" i="5" s="1"/>
  <c r="BA129" i="5" s="1"/>
  <c r="BA130" i="5" s="1"/>
  <c r="BB129" i="5" s="1"/>
  <c r="BB130" i="5" s="1"/>
  <c r="BC129" i="5" s="1"/>
  <c r="BC130" i="5" s="1"/>
  <c r="BD129" i="5" s="1"/>
  <c r="BD130" i="5" s="1"/>
  <c r="BE129" i="5" s="1"/>
  <c r="BE130" i="5" s="1"/>
  <c r="BF129" i="5" s="1"/>
  <c r="BF130" i="5" s="1"/>
  <c r="CX125" i="5"/>
  <c r="CX124" i="5"/>
  <c r="CX123" i="5"/>
  <c r="DJ122" i="5"/>
  <c r="DI122" i="5"/>
  <c r="DH122" i="5"/>
  <c r="DG122" i="5"/>
  <c r="DF122" i="5"/>
  <c r="DE122" i="5"/>
  <c r="DD122" i="5"/>
  <c r="DC122" i="5"/>
  <c r="DB122" i="5"/>
  <c r="DA122" i="5"/>
  <c r="CZ122" i="5"/>
  <c r="CY122" i="5"/>
  <c r="CX120" i="5"/>
  <c r="CX119" i="5"/>
  <c r="CX117" i="5"/>
  <c r="CX115" i="5"/>
  <c r="CX114" i="5"/>
  <c r="CX113" i="5"/>
  <c r="DJ112" i="5"/>
  <c r="DI112" i="5"/>
  <c r="DH112" i="5"/>
  <c r="DG112" i="5"/>
  <c r="DF112" i="5"/>
  <c r="DE112" i="5"/>
  <c r="DD112" i="5"/>
  <c r="DC112" i="5"/>
  <c r="DB112" i="5"/>
  <c r="DA112" i="5"/>
  <c r="CZ112" i="5"/>
  <c r="CY112" i="5"/>
  <c r="CX111" i="5"/>
  <c r="CX110" i="5"/>
  <c r="CX109" i="5"/>
  <c r="DJ108" i="5"/>
  <c r="DI108" i="5"/>
  <c r="DH108" i="5"/>
  <c r="DG108" i="5"/>
  <c r="DF108" i="5"/>
  <c r="DE108" i="5"/>
  <c r="DD108" i="5"/>
  <c r="DC108" i="5"/>
  <c r="DB108" i="5"/>
  <c r="DA108" i="5"/>
  <c r="CZ108" i="5"/>
  <c r="CY108" i="5"/>
  <c r="CX107" i="5"/>
  <c r="CX106" i="5"/>
  <c r="CX105" i="5"/>
  <c r="DJ104" i="5"/>
  <c r="DI104" i="5"/>
  <c r="DH104" i="5"/>
  <c r="DG104" i="5"/>
  <c r="DF104" i="5"/>
  <c r="DE104" i="5"/>
  <c r="DD104" i="5"/>
  <c r="DC104" i="5"/>
  <c r="DB104" i="5"/>
  <c r="DA104" i="5"/>
  <c r="CZ104" i="5"/>
  <c r="CY104" i="5"/>
  <c r="CX43" i="5"/>
  <c r="CX42" i="5"/>
  <c r="CX41" i="5"/>
  <c r="CX40" i="5"/>
  <c r="CX39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7" i="5"/>
  <c r="CX36" i="5"/>
  <c r="CX35" i="5"/>
  <c r="DJ34" i="5"/>
  <c r="DI34" i="5"/>
  <c r="DH34" i="5"/>
  <c r="DG34" i="5"/>
  <c r="DF34" i="5"/>
  <c r="DE34" i="5"/>
  <c r="DD34" i="5"/>
  <c r="DC34" i="5"/>
  <c r="DB34" i="5"/>
  <c r="DA34" i="5"/>
  <c r="CZ34" i="5"/>
  <c r="CY34" i="5"/>
  <c r="CX33" i="5"/>
  <c r="CX32" i="5"/>
  <c r="CX31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28" i="5"/>
  <c r="CX27" i="5"/>
  <c r="CX26" i="5"/>
  <c r="CX25" i="5"/>
  <c r="CX24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2" i="5"/>
  <c r="CX21" i="5"/>
  <c r="CX20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8" i="5"/>
  <c r="CX17" i="5"/>
  <c r="CX16" i="5"/>
  <c r="DJ15" i="5"/>
  <c r="DI15" i="5"/>
  <c r="DH15" i="5"/>
  <c r="DG15" i="5"/>
  <c r="DF15" i="5"/>
  <c r="DE15" i="5"/>
  <c r="DD15" i="5"/>
  <c r="DC15" i="5"/>
  <c r="DB15" i="5"/>
  <c r="DA15" i="5"/>
  <c r="CZ15" i="5"/>
  <c r="CY15" i="5"/>
  <c r="CX14" i="5"/>
  <c r="CX13" i="5"/>
  <c r="DJ12" i="5"/>
  <c r="DI12" i="5"/>
  <c r="DH12" i="5"/>
  <c r="DG12" i="5"/>
  <c r="DF12" i="5"/>
  <c r="DE12" i="5"/>
  <c r="DD12" i="5"/>
  <c r="DC12" i="5"/>
  <c r="DC11" i="5" s="1"/>
  <c r="DB12" i="5"/>
  <c r="DA12" i="5"/>
  <c r="CZ12" i="5"/>
  <c r="CY12" i="5"/>
  <c r="CJ125" i="5"/>
  <c r="CJ124" i="5"/>
  <c r="CJ123" i="5"/>
  <c r="CV122" i="5"/>
  <c r="CU122" i="5"/>
  <c r="CT122" i="5"/>
  <c r="CS122" i="5"/>
  <c r="CR122" i="5"/>
  <c r="CQ122" i="5"/>
  <c r="CP122" i="5"/>
  <c r="CO122" i="5"/>
  <c r="CN122" i="5"/>
  <c r="CM122" i="5"/>
  <c r="CL122" i="5"/>
  <c r="CK122" i="5"/>
  <c r="CJ119" i="5"/>
  <c r="CJ117" i="5"/>
  <c r="CJ115" i="5"/>
  <c r="CJ114" i="5"/>
  <c r="CJ113" i="5"/>
  <c r="CV112" i="5"/>
  <c r="CU112" i="5"/>
  <c r="CT112" i="5"/>
  <c r="CS112" i="5"/>
  <c r="CR112" i="5"/>
  <c r="CQ112" i="5"/>
  <c r="CP112" i="5"/>
  <c r="CO112" i="5"/>
  <c r="CN112" i="5"/>
  <c r="CM112" i="5"/>
  <c r="CL112" i="5"/>
  <c r="CK112" i="5"/>
  <c r="CJ111" i="5"/>
  <c r="CJ110" i="5"/>
  <c r="CJ109" i="5"/>
  <c r="CV108" i="5"/>
  <c r="CU108" i="5"/>
  <c r="CT108" i="5"/>
  <c r="CS108" i="5"/>
  <c r="CR108" i="5"/>
  <c r="CQ108" i="5"/>
  <c r="CP108" i="5"/>
  <c r="CO108" i="5"/>
  <c r="CN108" i="5"/>
  <c r="CM108" i="5"/>
  <c r="CL108" i="5"/>
  <c r="CK108" i="5"/>
  <c r="CJ107" i="5"/>
  <c r="CJ106" i="5"/>
  <c r="CJ105" i="5"/>
  <c r="CV104" i="5"/>
  <c r="CU104" i="5"/>
  <c r="CT104" i="5"/>
  <c r="CS104" i="5"/>
  <c r="CR104" i="5"/>
  <c r="CQ104" i="5"/>
  <c r="CP104" i="5"/>
  <c r="CO104" i="5"/>
  <c r="CN104" i="5"/>
  <c r="CM104" i="5"/>
  <c r="CL104" i="5"/>
  <c r="CK104" i="5"/>
  <c r="CJ43" i="5"/>
  <c r="CJ42" i="5"/>
  <c r="CJ41" i="5"/>
  <c r="CJ40" i="5"/>
  <c r="CJ39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7" i="5"/>
  <c r="CJ36" i="5"/>
  <c r="CJ35" i="5"/>
  <c r="CV34" i="5"/>
  <c r="CU34" i="5"/>
  <c r="CT34" i="5"/>
  <c r="CS34" i="5"/>
  <c r="CR34" i="5"/>
  <c r="CQ34" i="5"/>
  <c r="CP34" i="5"/>
  <c r="CO34" i="5"/>
  <c r="CN34" i="5"/>
  <c r="CM34" i="5"/>
  <c r="CL34" i="5"/>
  <c r="CK34" i="5"/>
  <c r="CJ33" i="5"/>
  <c r="CJ32" i="5"/>
  <c r="CJ31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28" i="5"/>
  <c r="CJ27" i="5"/>
  <c r="CJ26" i="5"/>
  <c r="CJ25" i="5"/>
  <c r="CJ24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2" i="5"/>
  <c r="CJ21" i="5"/>
  <c r="CJ20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8" i="5"/>
  <c r="CJ17" i="5"/>
  <c r="CJ16" i="5"/>
  <c r="CV15" i="5"/>
  <c r="CV11" i="5" s="1"/>
  <c r="CU15" i="5"/>
  <c r="CU11" i="5" s="1"/>
  <c r="CT15" i="5"/>
  <c r="CT11" i="5" s="1"/>
  <c r="CS15" i="5"/>
  <c r="CS11" i="5" s="1"/>
  <c r="CR15" i="5"/>
  <c r="CR11" i="5" s="1"/>
  <c r="CQ15" i="5"/>
  <c r="CQ11" i="5" s="1"/>
  <c r="CP15" i="5"/>
  <c r="CP11" i="5" s="1"/>
  <c r="CO15" i="5"/>
  <c r="CO11" i="5" s="1"/>
  <c r="CN15" i="5"/>
  <c r="CN11" i="5" s="1"/>
  <c r="CM15" i="5"/>
  <c r="CM11" i="5" s="1"/>
  <c r="CL15" i="5"/>
  <c r="CL11" i="5" s="1"/>
  <c r="CK15" i="5"/>
  <c r="CJ14" i="5"/>
  <c r="CJ13" i="5"/>
  <c r="CK12" i="5"/>
  <c r="CJ10" i="5"/>
  <c r="DF103" i="5" l="1"/>
  <c r="CQ29" i="5"/>
  <c r="CM29" i="5"/>
  <c r="CV29" i="5"/>
  <c r="CX12" i="5"/>
  <c r="CZ103" i="5"/>
  <c r="DH103" i="5"/>
  <c r="CL103" i="5"/>
  <c r="CP103" i="5"/>
  <c r="CN29" i="5"/>
  <c r="CR29" i="5"/>
  <c r="CK29" i="5"/>
  <c r="CJ38" i="5"/>
  <c r="CY29" i="5"/>
  <c r="DC29" i="5"/>
  <c r="DG29" i="5"/>
  <c r="DA29" i="5"/>
  <c r="DI29" i="5"/>
  <c r="DB11" i="5"/>
  <c r="DF11" i="5"/>
  <c r="DJ11" i="5"/>
  <c r="DE11" i="5"/>
  <c r="CJ12" i="5"/>
  <c r="CJ19" i="5"/>
  <c r="CO29" i="5"/>
  <c r="CS29" i="5"/>
  <c r="CS6" i="5" s="1"/>
  <c r="CU29" i="5"/>
  <c r="CM103" i="5"/>
  <c r="CQ103" i="5"/>
  <c r="CJ112" i="5"/>
  <c r="CY11" i="5"/>
  <c r="DG11" i="5"/>
  <c r="DA11" i="5"/>
  <c r="DI11" i="5"/>
  <c r="CN103" i="5"/>
  <c r="CR103" i="5"/>
  <c r="DA103" i="5"/>
  <c r="DE103" i="5"/>
  <c r="DI103" i="5"/>
  <c r="DB103" i="5"/>
  <c r="DJ103" i="5"/>
  <c r="CX112" i="5"/>
  <c r="CX34" i="5"/>
  <c r="DE29" i="5"/>
  <c r="DD103" i="5"/>
  <c r="CZ29" i="5"/>
  <c r="DH29" i="5"/>
  <c r="CX108" i="5"/>
  <c r="CN6" i="5"/>
  <c r="CR6" i="5"/>
  <c r="CL29" i="5"/>
  <c r="CP29" i="5"/>
  <c r="CT29" i="5"/>
  <c r="CJ104" i="5"/>
  <c r="CO103" i="5"/>
  <c r="CS103" i="5"/>
  <c r="CJ122" i="5"/>
  <c r="CZ11" i="5"/>
  <c r="DD11" i="5"/>
  <c r="DH11" i="5"/>
  <c r="CX19" i="5"/>
  <c r="CX104" i="5"/>
  <c r="DC103" i="5"/>
  <c r="DG103" i="5"/>
  <c r="CX122" i="5"/>
  <c r="CK11" i="5"/>
  <c r="CK6" i="5" s="1"/>
  <c r="CJ15" i="5"/>
  <c r="CJ34" i="5"/>
  <c r="CJ108" i="5"/>
  <c r="CX23" i="5"/>
  <c r="DD29" i="5"/>
  <c r="CJ23" i="5"/>
  <c r="CX15" i="5"/>
  <c r="DB29" i="5"/>
  <c r="DF29" i="5"/>
  <c r="DJ29" i="5"/>
  <c r="CX38" i="5"/>
  <c r="CQ6" i="5"/>
  <c r="CX30" i="5"/>
  <c r="CY103" i="5"/>
  <c r="CJ30" i="5"/>
  <c r="CK103" i="5"/>
  <c r="BS36" i="6"/>
  <c r="BR36" i="6"/>
  <c r="BQ36" i="6"/>
  <c r="BO36" i="6"/>
  <c r="BN36" i="6"/>
  <c r="BM36" i="6"/>
  <c r="BL36" i="6"/>
  <c r="BK36" i="6"/>
  <c r="BJ36" i="6"/>
  <c r="BI36" i="6"/>
  <c r="BH36" i="6"/>
  <c r="BS19" i="6"/>
  <c r="BT19" i="6" s="1"/>
  <c r="BR19" i="6"/>
  <c r="BQ19" i="6"/>
  <c r="BP19" i="6"/>
  <c r="BO19" i="6"/>
  <c r="BN19" i="6"/>
  <c r="BM19" i="6"/>
  <c r="BL19" i="6"/>
  <c r="BK19" i="6"/>
  <c r="BJ19" i="6"/>
  <c r="BI19" i="6"/>
  <c r="BH19" i="6"/>
  <c r="BT4" i="6"/>
  <c r="BS3" i="6"/>
  <c r="BR3" i="6"/>
  <c r="BQ3" i="6"/>
  <c r="BP3" i="6"/>
  <c r="BO3" i="6"/>
  <c r="BM3" i="6"/>
  <c r="BL3" i="6"/>
  <c r="BK3" i="6"/>
  <c r="BJ3" i="6"/>
  <c r="BI3" i="6"/>
  <c r="BH3" i="6"/>
  <c r="AR38" i="6"/>
  <c r="AR2" i="6"/>
  <c r="AG2" i="6"/>
  <c r="AF2" i="6"/>
  <c r="AH2" i="6"/>
  <c r="AI2" i="6"/>
  <c r="AJ2" i="6"/>
  <c r="AK2" i="6"/>
  <c r="AL2" i="6"/>
  <c r="AM2" i="6"/>
  <c r="AN2" i="6"/>
  <c r="AO2" i="6"/>
  <c r="AP2" i="6"/>
  <c r="AQ2" i="6"/>
  <c r="S2" i="6"/>
  <c r="T2" i="6"/>
  <c r="U2" i="6"/>
  <c r="V2" i="6"/>
  <c r="W2" i="6"/>
  <c r="X2" i="6"/>
  <c r="Y2" i="6"/>
  <c r="Z2" i="6"/>
  <c r="AA2" i="6"/>
  <c r="AB2" i="6"/>
  <c r="AC2" i="6"/>
  <c r="R2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BF35" i="6"/>
  <c r="BF33" i="6"/>
  <c r="BF32" i="6"/>
  <c r="BF31" i="6"/>
  <c r="BF30" i="6"/>
  <c r="BF29" i="6"/>
  <c r="BF28" i="6"/>
  <c r="BF27" i="6"/>
  <c r="BF26" i="6"/>
  <c r="BF24" i="6"/>
  <c r="BF23" i="6"/>
  <c r="BF22" i="6"/>
  <c r="BF21" i="6"/>
  <c r="BF20" i="6"/>
  <c r="BE19" i="6"/>
  <c r="BF19" i="6" s="1"/>
  <c r="BD19" i="6"/>
  <c r="BC19" i="6"/>
  <c r="BB19" i="6"/>
  <c r="BA19" i="6"/>
  <c r="AZ19" i="6"/>
  <c r="AY19" i="6"/>
  <c r="AX19" i="6"/>
  <c r="AW19" i="6"/>
  <c r="AV19" i="6"/>
  <c r="AU19" i="6"/>
  <c r="AT19" i="6"/>
  <c r="BF18" i="6"/>
  <c r="BF16" i="6"/>
  <c r="BF14" i="6"/>
  <c r="BF13" i="6"/>
  <c r="BF11" i="6"/>
  <c r="BF10" i="6"/>
  <c r="BF9" i="6"/>
  <c r="BF8" i="6"/>
  <c r="BF7" i="6"/>
  <c r="BF6" i="6"/>
  <c r="BF5" i="6"/>
  <c r="BF4" i="6"/>
  <c r="BE3" i="6"/>
  <c r="BD3" i="6"/>
  <c r="BC3" i="6"/>
  <c r="BB3" i="6"/>
  <c r="BA3" i="6"/>
  <c r="AZ3" i="6"/>
  <c r="AY3" i="6"/>
  <c r="AX3" i="6"/>
  <c r="AW3" i="6"/>
  <c r="AV3" i="6"/>
  <c r="AU3" i="6"/>
  <c r="AT3" i="6"/>
  <c r="AR35" i="6"/>
  <c r="AR33" i="6"/>
  <c r="AR32" i="6"/>
  <c r="AR31" i="6"/>
  <c r="AR30" i="6"/>
  <c r="AR29" i="6"/>
  <c r="AR28" i="6"/>
  <c r="AR27" i="6"/>
  <c r="AR26" i="6"/>
  <c r="AR24" i="6"/>
  <c r="AR23" i="6"/>
  <c r="AR22" i="6"/>
  <c r="AR21" i="6"/>
  <c r="AR20" i="6"/>
  <c r="AI36" i="6"/>
  <c r="AJ36" i="6"/>
  <c r="AK36" i="6"/>
  <c r="AL36" i="6"/>
  <c r="AM36" i="6"/>
  <c r="AN36" i="6"/>
  <c r="AO36" i="6"/>
  <c r="AP36" i="6"/>
  <c r="AQ36" i="6"/>
  <c r="AH36" i="6"/>
  <c r="AG36" i="6"/>
  <c r="AF36" i="6"/>
  <c r="AG19" i="6"/>
  <c r="AH19" i="6"/>
  <c r="AI19" i="6"/>
  <c r="AJ19" i="6"/>
  <c r="AK19" i="6"/>
  <c r="AL19" i="6"/>
  <c r="AM19" i="6"/>
  <c r="AN19" i="6"/>
  <c r="AO19" i="6"/>
  <c r="AP19" i="6"/>
  <c r="AQ19" i="6"/>
  <c r="AR19" i="6" s="1"/>
  <c r="AF19" i="6"/>
  <c r="AR18" i="6"/>
  <c r="AR16" i="6"/>
  <c r="AR14" i="6"/>
  <c r="AR13" i="6"/>
  <c r="AR12" i="6"/>
  <c r="AR11" i="6"/>
  <c r="AR10" i="6"/>
  <c r="AR9" i="6"/>
  <c r="AR8" i="6"/>
  <c r="AR7" i="6"/>
  <c r="AR6" i="6"/>
  <c r="AR5" i="6"/>
  <c r="AR4" i="6"/>
  <c r="AG3" i="6"/>
  <c r="AH3" i="6"/>
  <c r="AI3" i="6"/>
  <c r="AJ3" i="6"/>
  <c r="AK3" i="6"/>
  <c r="AL3" i="6"/>
  <c r="AM3" i="6"/>
  <c r="AN3" i="6"/>
  <c r="AO3" i="6"/>
  <c r="AP3" i="6"/>
  <c r="AQ3" i="6"/>
  <c r="AF3" i="6"/>
  <c r="CU6" i="5" l="1"/>
  <c r="CO6" i="5"/>
  <c r="CT6" i="5"/>
  <c r="CP6" i="5"/>
  <c r="CX29" i="5"/>
  <c r="CJ29" i="5"/>
  <c r="CJ103" i="5"/>
  <c r="CJ11" i="5"/>
  <c r="CX103" i="5"/>
  <c r="CX11" i="5"/>
  <c r="BT36" i="6"/>
  <c r="AD2" i="6"/>
  <c r="BF3" i="6"/>
  <c r="BF36" i="6"/>
  <c r="AR3" i="6"/>
  <c r="AR36" i="6"/>
  <c r="BI64" i="5" l="1"/>
  <c r="BJ64" i="5"/>
  <c r="BK64" i="5"/>
  <c r="BL64" i="5"/>
  <c r="BM64" i="5"/>
  <c r="BN64" i="5"/>
  <c r="BO64" i="5"/>
  <c r="BP64" i="5"/>
  <c r="BQ64" i="5"/>
  <c r="BR64" i="5"/>
  <c r="BS64" i="5"/>
  <c r="BT64" i="5"/>
  <c r="BH101" i="5" l="1"/>
  <c r="BW104" i="5" l="1"/>
  <c r="BX104" i="5"/>
  <c r="BY104" i="5"/>
  <c r="BZ104" i="5"/>
  <c r="CA104" i="5"/>
  <c r="CB104" i="5"/>
  <c r="CC104" i="5"/>
  <c r="CD104" i="5"/>
  <c r="CE104" i="5"/>
  <c r="CF104" i="5"/>
  <c r="CG104" i="5"/>
  <c r="CH104" i="5"/>
  <c r="BH75" i="5"/>
  <c r="BH8" i="5" l="1"/>
  <c r="BH61" i="5" l="1"/>
  <c r="F147" i="5" l="1"/>
  <c r="G146" i="6"/>
  <c r="BH7" i="5" l="1"/>
  <c r="BH9" i="5"/>
  <c r="BH10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H13" i="5"/>
  <c r="BH14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H16" i="5"/>
  <c r="BH17" i="5"/>
  <c r="BH18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H20" i="5"/>
  <c r="BH21" i="5"/>
  <c r="BH22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H24" i="5"/>
  <c r="BH25" i="5"/>
  <c r="BH26" i="5"/>
  <c r="BH27" i="5"/>
  <c r="BH28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H31" i="5"/>
  <c r="BH32" i="5"/>
  <c r="BH33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H35" i="5"/>
  <c r="BH36" i="5"/>
  <c r="BH37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H39" i="5"/>
  <c r="BH40" i="5"/>
  <c r="BH41" i="5"/>
  <c r="BH42" i="5"/>
  <c r="BH43" i="5"/>
  <c r="BI46" i="5"/>
  <c r="AT2" i="6" s="1"/>
  <c r="BJ46" i="5"/>
  <c r="AU2" i="6" s="1"/>
  <c r="BK46" i="5"/>
  <c r="AV2" i="6" s="1"/>
  <c r="BL46" i="5"/>
  <c r="AW2" i="6" s="1"/>
  <c r="BM46" i="5"/>
  <c r="AX2" i="6" s="1"/>
  <c r="BN46" i="5"/>
  <c r="AY2" i="6" s="1"/>
  <c r="BO46" i="5"/>
  <c r="AZ2" i="6" s="1"/>
  <c r="BP46" i="5"/>
  <c r="BA2" i="6" s="1"/>
  <c r="BQ46" i="5"/>
  <c r="BB2" i="6" s="1"/>
  <c r="BR46" i="5"/>
  <c r="BC2" i="6" s="1"/>
  <c r="BS46" i="5"/>
  <c r="BD2" i="6" s="1"/>
  <c r="BT46" i="5"/>
  <c r="BE2" i="6" s="1"/>
  <c r="BH47" i="5"/>
  <c r="BH48" i="5"/>
  <c r="BH49" i="5"/>
  <c r="BH50" i="5"/>
  <c r="BH51" i="5"/>
  <c r="BH52" i="5"/>
  <c r="BH53" i="5"/>
  <c r="BH54" i="5"/>
  <c r="BH55" i="5"/>
  <c r="BH56" i="5"/>
  <c r="BH57" i="5"/>
  <c r="BH58" i="5"/>
  <c r="BH59" i="5"/>
  <c r="BH60" i="5"/>
  <c r="BH63" i="5"/>
  <c r="BH65" i="5"/>
  <c r="BH66" i="5"/>
  <c r="BH67" i="5"/>
  <c r="BH68" i="5"/>
  <c r="BH69" i="5"/>
  <c r="BH70" i="5"/>
  <c r="BH71" i="5"/>
  <c r="BH72" i="5"/>
  <c r="BH73" i="5"/>
  <c r="BH74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H78" i="5"/>
  <c r="BH79" i="5"/>
  <c r="BH80" i="5"/>
  <c r="BH81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H83" i="5"/>
  <c r="BH84" i="5"/>
  <c r="BH85" i="5"/>
  <c r="BH86" i="5"/>
  <c r="BH87" i="5"/>
  <c r="BH88" i="5"/>
  <c r="BH89" i="5"/>
  <c r="BH90" i="5"/>
  <c r="BH91" i="5"/>
  <c r="BH92" i="5"/>
  <c r="BH93" i="5"/>
  <c r="BI94" i="5"/>
  <c r="BJ94" i="5"/>
  <c r="BK94" i="5"/>
  <c r="BL94" i="5"/>
  <c r="BM94" i="5"/>
  <c r="BN94" i="5"/>
  <c r="BO94" i="5"/>
  <c r="BP94" i="5"/>
  <c r="BQ94" i="5"/>
  <c r="BR94" i="5"/>
  <c r="BS94" i="5"/>
  <c r="BT94" i="5"/>
  <c r="BH95" i="5"/>
  <c r="BH96" i="5"/>
  <c r="BH97" i="5"/>
  <c r="BH98" i="5"/>
  <c r="BH99" i="5"/>
  <c r="BI104" i="5"/>
  <c r="BJ104" i="5"/>
  <c r="BK104" i="5"/>
  <c r="BL104" i="5"/>
  <c r="BM104" i="5"/>
  <c r="BN104" i="5"/>
  <c r="BO104" i="5"/>
  <c r="BP104" i="5"/>
  <c r="BQ104" i="5"/>
  <c r="BR104" i="5"/>
  <c r="BS104" i="5"/>
  <c r="BT104" i="5"/>
  <c r="BH105" i="5"/>
  <c r="BH106" i="5"/>
  <c r="BH107" i="5"/>
  <c r="BI108" i="5"/>
  <c r="BJ108" i="5"/>
  <c r="BK108" i="5"/>
  <c r="BL108" i="5"/>
  <c r="BM108" i="5"/>
  <c r="BN108" i="5"/>
  <c r="BO108" i="5"/>
  <c r="BP108" i="5"/>
  <c r="BQ108" i="5"/>
  <c r="BR108" i="5"/>
  <c r="BS108" i="5"/>
  <c r="BT108" i="5"/>
  <c r="BH109" i="5"/>
  <c r="BH110" i="5"/>
  <c r="BH111" i="5"/>
  <c r="BI112" i="5"/>
  <c r="BJ112" i="5"/>
  <c r="BK112" i="5"/>
  <c r="BL112" i="5"/>
  <c r="BM112" i="5"/>
  <c r="BN112" i="5"/>
  <c r="BO112" i="5"/>
  <c r="BP112" i="5"/>
  <c r="BQ112" i="5"/>
  <c r="BR112" i="5"/>
  <c r="BS112" i="5"/>
  <c r="BT112" i="5"/>
  <c r="BH113" i="5"/>
  <c r="BH114" i="5"/>
  <c r="BH115" i="5"/>
  <c r="BI116" i="5"/>
  <c r="BJ116" i="5"/>
  <c r="BK116" i="5"/>
  <c r="BL116" i="5"/>
  <c r="BM116" i="5"/>
  <c r="BN116" i="5"/>
  <c r="BO116" i="5"/>
  <c r="BP116" i="5"/>
  <c r="BQ116" i="5"/>
  <c r="BR116" i="5"/>
  <c r="BS116" i="5"/>
  <c r="BT116" i="5"/>
  <c r="BH117" i="5"/>
  <c r="BH118" i="5"/>
  <c r="BH119" i="5"/>
  <c r="BH120" i="5"/>
  <c r="BH121" i="5"/>
  <c r="BI122" i="5"/>
  <c r="BJ122" i="5"/>
  <c r="BK122" i="5"/>
  <c r="BL122" i="5"/>
  <c r="BM122" i="5"/>
  <c r="BN122" i="5"/>
  <c r="BO122" i="5"/>
  <c r="BP122" i="5"/>
  <c r="BQ122" i="5"/>
  <c r="BR122" i="5"/>
  <c r="BS122" i="5"/>
  <c r="BT122" i="5"/>
  <c r="BH123" i="5"/>
  <c r="BH124" i="5"/>
  <c r="BH125" i="5"/>
  <c r="BF2" i="6" l="1"/>
  <c r="BQ11" i="5"/>
  <c r="BM11" i="5"/>
  <c r="BI11" i="5"/>
  <c r="BQ103" i="5"/>
  <c r="BM103" i="5"/>
  <c r="BI103" i="5"/>
  <c r="BT103" i="5"/>
  <c r="BP103" i="5"/>
  <c r="BL103" i="5"/>
  <c r="BT11" i="5"/>
  <c r="BL11" i="5"/>
  <c r="BR29" i="5"/>
  <c r="BN29" i="5"/>
  <c r="BS11" i="5"/>
  <c r="BO11" i="5"/>
  <c r="BR11" i="5"/>
  <c r="BN11" i="5"/>
  <c r="BJ11" i="5"/>
  <c r="BH112" i="5"/>
  <c r="BR103" i="5"/>
  <c r="BN103" i="5"/>
  <c r="BJ103" i="5"/>
  <c r="BH94" i="5"/>
  <c r="BQ45" i="5"/>
  <c r="BM45" i="5"/>
  <c r="BI45" i="5"/>
  <c r="BR45" i="5"/>
  <c r="BN45" i="5"/>
  <c r="BJ45" i="5"/>
  <c r="BH64" i="5"/>
  <c r="BT45" i="5"/>
  <c r="BT44" i="5" s="1"/>
  <c r="BP45" i="5"/>
  <c r="BP44" i="5" s="1"/>
  <c r="BL45" i="5"/>
  <c r="BL44" i="5" s="1"/>
  <c r="BH77" i="5"/>
  <c r="BS45" i="5"/>
  <c r="BO45" i="5"/>
  <c r="BK45" i="5"/>
  <c r="BJ29" i="5"/>
  <c r="BH122" i="5"/>
  <c r="BH108" i="5"/>
  <c r="BS103" i="5"/>
  <c r="BO103" i="5"/>
  <c r="BK103" i="5"/>
  <c r="BH82" i="5"/>
  <c r="BH116" i="5"/>
  <c r="BQ29" i="5"/>
  <c r="BM29" i="5"/>
  <c r="BI29" i="5"/>
  <c r="BH15" i="5"/>
  <c r="BH34" i="5"/>
  <c r="BT29" i="5"/>
  <c r="BP29" i="5"/>
  <c r="BP6" i="5" s="1"/>
  <c r="BL29" i="5"/>
  <c r="BH19" i="5"/>
  <c r="BH38" i="5"/>
  <c r="BS29" i="5"/>
  <c r="BO29" i="5"/>
  <c r="BK29" i="5"/>
  <c r="BK6" i="5" s="1"/>
  <c r="BH23" i="5"/>
  <c r="BH104" i="5"/>
  <c r="BH12" i="5"/>
  <c r="BH46" i="5"/>
  <c r="BF38" i="6" s="1"/>
  <c r="BH30" i="5"/>
  <c r="BI44" i="5" l="1"/>
  <c r="BQ44" i="5"/>
  <c r="BM44" i="5"/>
  <c r="BR6" i="5"/>
  <c r="BK44" i="5"/>
  <c r="BK127" i="5" s="1"/>
  <c r="BN6" i="5"/>
  <c r="BM6" i="5"/>
  <c r="BM127" i="5" s="1"/>
  <c r="BQ6" i="5"/>
  <c r="BQ127" i="5" s="1"/>
  <c r="BL6" i="5"/>
  <c r="BL127" i="5" s="1"/>
  <c r="BJ6" i="5"/>
  <c r="BS6" i="5"/>
  <c r="BI6" i="5"/>
  <c r="BO6" i="5"/>
  <c r="BJ44" i="5"/>
  <c r="BH103" i="5"/>
  <c r="BN44" i="5"/>
  <c r="BS44" i="5"/>
  <c r="BR44" i="5"/>
  <c r="BP127" i="5"/>
  <c r="BO44" i="5"/>
  <c r="BH45" i="5"/>
  <c r="BT6" i="5"/>
  <c r="BH11" i="5"/>
  <c r="BH29" i="5"/>
  <c r="BI127" i="5" l="1"/>
  <c r="BI130" i="5" s="1"/>
  <c r="BJ129" i="5" s="1"/>
  <c r="BR127" i="5"/>
  <c r="BN127" i="5"/>
  <c r="BJ127" i="5"/>
  <c r="BT127" i="5"/>
  <c r="BH6" i="5"/>
  <c r="BS127" i="5"/>
  <c r="BH44" i="5"/>
  <c r="BO127" i="5"/>
  <c r="B9" i="4"/>
  <c r="BJ130" i="5" l="1"/>
  <c r="BK129" i="5" s="1"/>
  <c r="BK130" i="5" s="1"/>
  <c r="BL129" i="5" s="1"/>
  <c r="BL130" i="5" s="1"/>
  <c r="BM129" i="5" s="1"/>
  <c r="BM130" i="5" s="1"/>
  <c r="BN129" i="5" s="1"/>
  <c r="BN130" i="5" s="1"/>
  <c r="BO129" i="5" s="1"/>
  <c r="BO130" i="5" s="1"/>
  <c r="BP129" i="5" s="1"/>
  <c r="BP130" i="5" s="1"/>
  <c r="BQ129" i="5" s="1"/>
  <c r="BQ130" i="5" s="1"/>
  <c r="BR129" i="5" s="1"/>
  <c r="BR130" i="5" s="1"/>
  <c r="BS129" i="5" s="1"/>
  <c r="BS130" i="5" s="1"/>
  <c r="BT129" i="5" s="1"/>
  <c r="BT130" i="5" s="1"/>
  <c r="BH127" i="5"/>
  <c r="BH130" i="5" s="1"/>
  <c r="BV125" i="5"/>
  <c r="BV124" i="5"/>
  <c r="BV123" i="5"/>
  <c r="CH122" i="5"/>
  <c r="CG122" i="5"/>
  <c r="CF122" i="5"/>
  <c r="CE122" i="5"/>
  <c r="CD122" i="5"/>
  <c r="CC122" i="5"/>
  <c r="CB122" i="5"/>
  <c r="CA122" i="5"/>
  <c r="BZ122" i="5"/>
  <c r="BY122" i="5"/>
  <c r="BX122" i="5"/>
  <c r="BW122" i="5"/>
  <c r="BV120" i="5"/>
  <c r="BV119" i="5"/>
  <c r="BV117" i="5"/>
  <c r="BV115" i="5"/>
  <c r="BV114" i="5"/>
  <c r="BV113" i="5"/>
  <c r="CH112" i="5"/>
  <c r="CG112" i="5"/>
  <c r="CF112" i="5"/>
  <c r="CE112" i="5"/>
  <c r="CD112" i="5"/>
  <c r="CC112" i="5"/>
  <c r="CB112" i="5"/>
  <c r="CA112" i="5"/>
  <c r="BZ112" i="5"/>
  <c r="BY112" i="5"/>
  <c r="BX112" i="5"/>
  <c r="BW112" i="5"/>
  <c r="BV111" i="5"/>
  <c r="BV110" i="5"/>
  <c r="BV109" i="5"/>
  <c r="CH108" i="5"/>
  <c r="CG108" i="5"/>
  <c r="CF108" i="5"/>
  <c r="CE108" i="5"/>
  <c r="CD108" i="5"/>
  <c r="CC108" i="5"/>
  <c r="CB108" i="5"/>
  <c r="CA108" i="5"/>
  <c r="BZ108" i="5"/>
  <c r="BY108" i="5"/>
  <c r="BX108" i="5"/>
  <c r="BW108" i="5"/>
  <c r="BV107" i="5"/>
  <c r="BV106" i="5"/>
  <c r="BV105" i="5"/>
  <c r="BV43" i="5"/>
  <c r="BV42" i="5"/>
  <c r="BV41" i="5"/>
  <c r="BV40" i="5"/>
  <c r="BV39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7" i="5"/>
  <c r="BV36" i="5"/>
  <c r="BV35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3" i="5"/>
  <c r="BV32" i="5"/>
  <c r="BV31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28" i="5"/>
  <c r="BV27" i="5"/>
  <c r="BV26" i="5"/>
  <c r="BV25" i="5"/>
  <c r="BV24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2" i="5"/>
  <c r="BV21" i="5"/>
  <c r="BV20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8" i="5"/>
  <c r="BV17" i="5"/>
  <c r="BV16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4" i="5"/>
  <c r="BV13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0" i="5"/>
  <c r="BV9" i="5"/>
  <c r="BY103" i="5" l="1"/>
  <c r="CC103" i="5"/>
  <c r="CG103" i="5"/>
  <c r="BZ103" i="5"/>
  <c r="CD103" i="5"/>
  <c r="CH103" i="5"/>
  <c r="CE103" i="5"/>
  <c r="BW103" i="5"/>
  <c r="CA103" i="5"/>
  <c r="BX103" i="5"/>
  <c r="CB103" i="5"/>
  <c r="CF103" i="5"/>
  <c r="CD29" i="5"/>
  <c r="CE11" i="5"/>
  <c r="BX29" i="5"/>
  <c r="CF29" i="5"/>
  <c r="CB29" i="5"/>
  <c r="BY29" i="5"/>
  <c r="CC29" i="5"/>
  <c r="CG29" i="5"/>
  <c r="CE29" i="5"/>
  <c r="CD11" i="5"/>
  <c r="BV15" i="5"/>
  <c r="BW11" i="5"/>
  <c r="CC11" i="5"/>
  <c r="CB11" i="5"/>
  <c r="BY11" i="5"/>
  <c r="CG11" i="5"/>
  <c r="CA11" i="5"/>
  <c r="BW29" i="5"/>
  <c r="BV38" i="5"/>
  <c r="BV112" i="5"/>
  <c r="BV122" i="5"/>
  <c r="BV23" i="5"/>
  <c r="BV34" i="5"/>
  <c r="BV108" i="5"/>
  <c r="BV19" i="5"/>
  <c r="BV30" i="5"/>
  <c r="BV104" i="5"/>
  <c r="BV12" i="5"/>
  <c r="BZ29" i="5"/>
  <c r="CH29" i="5"/>
  <c r="BX11" i="5"/>
  <c r="CF11" i="5"/>
  <c r="CA29" i="5"/>
  <c r="BZ11" i="5"/>
  <c r="CH11" i="5"/>
  <c r="CD6" i="5" l="1"/>
  <c r="BW6" i="5"/>
  <c r="BY6" i="5"/>
  <c r="CB6" i="5"/>
  <c r="BX6" i="5"/>
  <c r="CC6" i="5"/>
  <c r="BZ6" i="5"/>
  <c r="CH6" i="5"/>
  <c r="CA6" i="5"/>
  <c r="BV29" i="5"/>
  <c r="BV11" i="5"/>
  <c r="BV103" i="5"/>
  <c r="BW129" i="5" l="1"/>
  <c r="BV129" i="5"/>
  <c r="CX89" i="5" l="1"/>
  <c r="CX75" i="5" l="1"/>
  <c r="CX79" i="5" l="1"/>
  <c r="CX91" i="5" l="1"/>
  <c r="CX98" i="5" l="1"/>
  <c r="CX101" i="5" l="1"/>
  <c r="CX76" i="5" l="1"/>
  <c r="CX88" i="5" l="1"/>
  <c r="CX54" i="5" l="1"/>
  <c r="CX49" i="5" l="1"/>
  <c r="CX55" i="5" l="1"/>
  <c r="CX83" i="5" l="1"/>
  <c r="CX61" i="5" l="1"/>
  <c r="CX71" i="5" l="1"/>
  <c r="CX69" i="5" l="1"/>
  <c r="CX72" i="5" l="1"/>
  <c r="CX80" i="5" l="1"/>
  <c r="CX74" i="5" l="1"/>
  <c r="CX67" i="5" l="1"/>
  <c r="DA64" i="5" l="1"/>
  <c r="CX66" i="5" l="1"/>
  <c r="CX10" i="5" l="1"/>
  <c r="CX57" i="5" l="1"/>
  <c r="CX53" i="5" l="1"/>
  <c r="DI7" i="5" l="1"/>
  <c r="DI6" i="5" s="1"/>
  <c r="DF7" i="5" l="1"/>
  <c r="DF6" i="5" s="1"/>
  <c r="DB7" i="5"/>
  <c r="DB6" i="5" s="1"/>
  <c r="DH7" i="5"/>
  <c r="DH6" i="5" s="1"/>
  <c r="DG7" i="5"/>
  <c r="DG6" i="5" s="1"/>
  <c r="DE7" i="5"/>
  <c r="DE6" i="5" s="1"/>
  <c r="DD7" i="5"/>
  <c r="DD6" i="5" s="1"/>
  <c r="DC7" i="5"/>
  <c r="DC6" i="5" s="1"/>
  <c r="DA7" i="5"/>
  <c r="DA6" i="5" s="1"/>
  <c r="CY7" i="5"/>
  <c r="CY6" i="5" s="1"/>
  <c r="CZ7" i="5"/>
  <c r="CZ6" i="5" l="1"/>
  <c r="CX78" i="5" l="1"/>
  <c r="DD64" i="5" l="1"/>
  <c r="DD77" i="5"/>
  <c r="DD116" i="5"/>
  <c r="DD82" i="5" l="1"/>
  <c r="CX58" i="5" l="1"/>
  <c r="CX68" i="5" l="1"/>
  <c r="CX85" i="5" l="1"/>
  <c r="CX90" i="5" l="1"/>
  <c r="DC77" i="5" l="1"/>
  <c r="DI77" i="5"/>
  <c r="DH77" i="5"/>
  <c r="DJ77" i="5"/>
  <c r="CZ77" i="5"/>
  <c r="DE77" i="5"/>
  <c r="DA77" i="5"/>
  <c r="DF77" i="5"/>
  <c r="DB77" i="5"/>
  <c r="DG77" i="5"/>
  <c r="CY77" i="5"/>
  <c r="CX97" i="5" l="1"/>
  <c r="CX96" i="5"/>
  <c r="DB64" i="5"/>
  <c r="DE64" i="5"/>
  <c r="DF64" i="5"/>
  <c r="CX77" i="5"/>
  <c r="DC64" i="5"/>
  <c r="CZ64" i="5"/>
  <c r="DG64" i="5"/>
  <c r="CX81" i="5"/>
  <c r="CX92" i="5"/>
  <c r="DI64" i="5"/>
  <c r="CX65" i="5"/>
  <c r="DH64" i="5"/>
  <c r="CX73" i="5" l="1"/>
  <c r="CX84" i="5"/>
  <c r="CX86" i="5"/>
  <c r="CX70" i="5"/>
  <c r="DJ64" i="5"/>
  <c r="CY64" i="5" l="1"/>
  <c r="CX64" i="5" s="1"/>
  <c r="DC116" i="5" l="1"/>
  <c r="DH116" i="5"/>
  <c r="DI116" i="5"/>
  <c r="DE116" i="5"/>
  <c r="CZ116" i="5"/>
  <c r="DA116" i="5"/>
  <c r="DJ116" i="5"/>
  <c r="DB116" i="5"/>
  <c r="DF116" i="5"/>
  <c r="CX121" i="5"/>
  <c r="CX87" i="5" l="1"/>
  <c r="DC82" i="5" l="1"/>
  <c r="DA82" i="5"/>
  <c r="DB82" i="5"/>
  <c r="CY82" i="5"/>
  <c r="CX59" i="5" l="1"/>
  <c r="DH82" i="5"/>
  <c r="CZ82" i="5"/>
  <c r="DF82" i="5"/>
  <c r="DI82" i="5"/>
  <c r="DJ82" i="5"/>
  <c r="CX56" i="5"/>
  <c r="DE82" i="5"/>
  <c r="DG82" i="5"/>
  <c r="CX93" i="5" l="1"/>
  <c r="CX82" i="5"/>
  <c r="CX60" i="5"/>
  <c r="CX50" i="5" l="1"/>
  <c r="CX63" i="5" l="1"/>
  <c r="CX99" i="5" l="1"/>
  <c r="CX100" i="5"/>
  <c r="DE94" i="5"/>
  <c r="DC94" i="5"/>
  <c r="DB94" i="5"/>
  <c r="CZ94" i="5" l="1"/>
  <c r="DA94" i="5"/>
  <c r="DD94" i="5" l="1"/>
  <c r="DI94" i="5" l="1"/>
  <c r="DH94" i="5" l="1"/>
  <c r="DJ94" i="5"/>
  <c r="DF94" i="5"/>
  <c r="DG94" i="5"/>
  <c r="CY116" i="5" l="1"/>
  <c r="CX9" i="5" l="1"/>
  <c r="DJ7" i="5" l="1"/>
  <c r="CX8" i="5"/>
  <c r="DJ6" i="5" l="1"/>
  <c r="CX6" i="5" s="1"/>
  <c r="CX7" i="5"/>
  <c r="DG116" i="5" l="1"/>
  <c r="CX118" i="5"/>
  <c r="CX116" i="5" l="1"/>
  <c r="CX102" i="5" l="1"/>
  <c r="CJ75" i="5" l="1"/>
  <c r="CJ91" i="5" l="1"/>
  <c r="CJ98" i="5" l="1"/>
  <c r="CJ100" i="5" l="1"/>
  <c r="CJ79" i="5" l="1"/>
  <c r="CJ76" i="5" l="1"/>
  <c r="CJ88" i="5"/>
  <c r="CJ54" i="5" l="1"/>
  <c r="CJ49" i="5" l="1"/>
  <c r="CJ55" i="5" l="1"/>
  <c r="CJ83" i="5" l="1"/>
  <c r="CJ61" i="5" l="1"/>
  <c r="CJ71" i="5" l="1"/>
  <c r="CJ72" i="5" l="1"/>
  <c r="CJ80" i="5" l="1"/>
  <c r="CJ74" i="5" l="1"/>
  <c r="CJ69" i="5" l="1"/>
  <c r="CJ67" i="5"/>
  <c r="CM64" i="5" l="1"/>
  <c r="CJ66" i="5" l="1"/>
  <c r="CJ57" i="5" l="1"/>
  <c r="CJ53" i="5" l="1"/>
  <c r="CM7" i="5" l="1"/>
  <c r="CM6" i="5" s="1"/>
  <c r="CL7" i="5" l="1"/>
  <c r="CJ9" i="5"/>
  <c r="CL6" i="5" l="1"/>
  <c r="CJ78" i="5" l="1"/>
  <c r="CP64" i="5" l="1"/>
  <c r="CP77" i="5"/>
  <c r="CP116" i="5"/>
  <c r="CP82" i="5" l="1"/>
  <c r="CJ58" i="5" l="1"/>
  <c r="CJ68" i="5" l="1"/>
  <c r="CJ85" i="5" l="1"/>
  <c r="CJ90" i="5" l="1"/>
  <c r="CT77" i="5" l="1"/>
  <c r="CQ77" i="5"/>
  <c r="CV77" i="5"/>
  <c r="CO77" i="5"/>
  <c r="CL77" i="5"/>
  <c r="CU77" i="5"/>
  <c r="CM77" i="5"/>
  <c r="CR77" i="5"/>
  <c r="CN77" i="5"/>
  <c r="CS77" i="5"/>
  <c r="CK77" i="5"/>
  <c r="CJ96" i="5" l="1"/>
  <c r="CJ97" i="5"/>
  <c r="CL64" i="5"/>
  <c r="CS64" i="5"/>
  <c r="CN64" i="5"/>
  <c r="CQ64" i="5"/>
  <c r="CJ77" i="5"/>
  <c r="CR64" i="5"/>
  <c r="CO64" i="5"/>
  <c r="CJ81" i="5"/>
  <c r="CT64" i="5"/>
  <c r="CU64" i="5"/>
  <c r="CJ92" i="5"/>
  <c r="CJ65" i="5"/>
  <c r="CJ73" i="5" l="1"/>
  <c r="CJ86" i="5"/>
  <c r="CV64" i="5"/>
  <c r="CJ84" i="5"/>
  <c r="CJ89" i="5"/>
  <c r="CK64" i="5" l="1"/>
  <c r="CJ64" i="5" s="1"/>
  <c r="CJ70" i="5"/>
  <c r="CO116" i="5" l="1"/>
  <c r="CT116" i="5"/>
  <c r="CU116" i="5"/>
  <c r="CQ116" i="5"/>
  <c r="CL116" i="5"/>
  <c r="CM116" i="5"/>
  <c r="CV116" i="5"/>
  <c r="CN116" i="5"/>
  <c r="CR116" i="5"/>
  <c r="CJ121" i="5"/>
  <c r="CJ87" i="5" l="1"/>
  <c r="CO82" i="5" l="1"/>
  <c r="CN82" i="5"/>
  <c r="CM82" i="5"/>
  <c r="CK82" i="5" l="1"/>
  <c r="CS82" i="5"/>
  <c r="CR82" i="5"/>
  <c r="CT82" i="5"/>
  <c r="CU82" i="5"/>
  <c r="CQ82" i="5"/>
  <c r="CL82" i="5"/>
  <c r="CV82" i="5"/>
  <c r="CJ56" i="5" l="1"/>
  <c r="CJ59" i="5"/>
  <c r="CJ82" i="5"/>
  <c r="CJ93" i="5"/>
  <c r="CJ60" i="5" l="1"/>
  <c r="CJ50" i="5" l="1"/>
  <c r="CJ63" i="5" l="1"/>
  <c r="CJ102" i="5" l="1"/>
  <c r="CQ94" i="5" l="1"/>
  <c r="CN94" i="5"/>
  <c r="CO94" i="5"/>
  <c r="CM94" i="5"/>
  <c r="CL94" i="5"/>
  <c r="CP94" i="5" l="1"/>
  <c r="CU94" i="5" l="1"/>
  <c r="CT94" i="5" l="1"/>
  <c r="CV94" i="5"/>
  <c r="CS94" i="5" l="1"/>
  <c r="CR94" i="5"/>
  <c r="CK116" i="5" l="1"/>
  <c r="CV7" i="5" l="1"/>
  <c r="CJ8" i="5"/>
  <c r="CV6" i="5" l="1"/>
  <c r="CJ6" i="5" s="1"/>
  <c r="CJ7" i="5"/>
  <c r="CJ120" i="5" l="1"/>
  <c r="CJ118" i="5" l="1"/>
  <c r="CS116" i="5"/>
  <c r="CJ116" i="5" l="1"/>
  <c r="CJ99" i="5" l="1"/>
  <c r="BV79" i="5" l="1"/>
  <c r="BV91" i="5" l="1"/>
  <c r="BV100" i="5" l="1"/>
  <c r="BV102" i="5" l="1"/>
  <c r="BV76" i="5"/>
  <c r="BV88" i="5" l="1"/>
  <c r="BV54" i="5" l="1"/>
  <c r="BV49" i="5" l="1"/>
  <c r="BV55" i="5" l="1"/>
  <c r="BV62" i="5" l="1"/>
  <c r="BV61" i="5" l="1"/>
  <c r="BV71" i="5" l="1"/>
  <c r="BV69" i="5" l="1"/>
  <c r="BV72" i="5" l="1"/>
  <c r="BV80" i="5" l="1"/>
  <c r="BV75" i="5" l="1"/>
  <c r="BV74" i="5" l="1"/>
  <c r="BV67" i="5" l="1"/>
  <c r="BY64" i="5" l="1"/>
  <c r="BV66" i="5" l="1"/>
  <c r="BV57" i="5" l="1"/>
  <c r="BV53" i="5" l="1"/>
  <c r="BV89" i="5" l="1"/>
  <c r="CG7" i="5" l="1"/>
  <c r="CG6" i="5" s="1"/>
  <c r="CF7" i="5" l="1"/>
  <c r="CF6" i="5" s="1"/>
  <c r="CE7" i="5"/>
  <c r="BV8" i="5"/>
  <c r="BV7" i="5" l="1"/>
  <c r="CE6" i="5"/>
  <c r="BV6" i="5" s="1"/>
  <c r="BV78" i="5" l="1"/>
  <c r="CB77" i="5" l="1"/>
  <c r="CB64" i="5"/>
  <c r="CB82" i="5"/>
  <c r="CB116" i="5" l="1"/>
  <c r="BV58" i="5" l="1"/>
  <c r="BV68" i="5" l="1"/>
  <c r="BV85" i="5"/>
  <c r="BV90" i="5" l="1"/>
  <c r="CC77" i="5" l="1"/>
  <c r="BZ77" i="5"/>
  <c r="BX77" i="5"/>
  <c r="BY77" i="5"/>
  <c r="CD77" i="5"/>
  <c r="CA77" i="5"/>
  <c r="CE77" i="5"/>
  <c r="CF77" i="5"/>
  <c r="CH77" i="5"/>
  <c r="CG77" i="5"/>
  <c r="BW77" i="5"/>
  <c r="BV81" i="5" l="1"/>
  <c r="BV77" i="5"/>
  <c r="BZ64" i="5" l="1"/>
  <c r="BX64" i="5"/>
  <c r="CD64" i="5"/>
  <c r="CA64" i="5"/>
  <c r="CF64" i="5"/>
  <c r="CG64" i="5"/>
  <c r="CE64" i="5"/>
  <c r="CC64" i="5"/>
  <c r="BV97" i="5"/>
  <c r="BV65" i="5"/>
  <c r="BV98" i="5"/>
  <c r="BV86" i="5"/>
  <c r="BV96" i="5" l="1"/>
  <c r="BV92" i="5"/>
  <c r="CH64" i="5"/>
  <c r="BV73" i="5"/>
  <c r="BW64" i="5"/>
  <c r="BV70" i="5" l="1"/>
  <c r="BV84" i="5"/>
  <c r="BV64" i="5"/>
  <c r="BV121" i="5" l="1"/>
  <c r="CG116" i="5" l="1"/>
  <c r="BZ116" i="5"/>
  <c r="CC116" i="5"/>
  <c r="BY116" i="5"/>
  <c r="CA116" i="5"/>
  <c r="CD116" i="5"/>
  <c r="BX116" i="5"/>
  <c r="CF116" i="5"/>
  <c r="CH116" i="5" l="1"/>
  <c r="BV87" i="5" l="1"/>
  <c r="BY82" i="5" l="1"/>
  <c r="BV56" i="5" l="1"/>
  <c r="BV59" i="5"/>
  <c r="BW82" i="5"/>
  <c r="CE82" i="5"/>
  <c r="CD82" i="5"/>
  <c r="CA82" i="5"/>
  <c r="CG82" i="5"/>
  <c r="CF82" i="5"/>
  <c r="BX82" i="5"/>
  <c r="BZ82" i="5"/>
  <c r="CC82" i="5"/>
  <c r="BV93" i="5" l="1"/>
  <c r="BV60" i="5"/>
  <c r="CH82" i="5"/>
  <c r="BV82" i="5" s="1"/>
  <c r="BV83" i="5"/>
  <c r="BV50" i="5" l="1"/>
  <c r="BV63" i="5" l="1"/>
  <c r="BV99" i="5" l="1"/>
  <c r="BW46" i="5" l="1"/>
  <c r="BH2" i="6" l="1"/>
  <c r="BW45" i="5"/>
  <c r="BY46" i="5" l="1"/>
  <c r="BY45" i="5" l="1"/>
  <c r="BY44" i="5" s="1"/>
  <c r="BY127" i="5" s="1"/>
  <c r="BJ2" i="6"/>
  <c r="BV101" i="5" l="1"/>
  <c r="BV94" i="5" l="1"/>
  <c r="BV95" i="5"/>
  <c r="BW116" i="5" l="1"/>
  <c r="BW44" i="5" l="1"/>
  <c r="BV52" i="5" l="1"/>
  <c r="BW127" i="5"/>
  <c r="BW130" i="5" s="1"/>
  <c r="BX129" i="5" s="1"/>
  <c r="BV51" i="5" l="1"/>
  <c r="BX46" i="5"/>
  <c r="BI2" i="6" l="1"/>
  <c r="BX45" i="5"/>
  <c r="BX44" i="5" l="1"/>
  <c r="BX127" i="5" l="1"/>
  <c r="BX130" i="5" s="1"/>
  <c r="BY129" i="5" s="1"/>
  <c r="BY130" i="5" s="1"/>
  <c r="BZ129" i="5" s="1"/>
  <c r="CA46" i="5" l="1"/>
  <c r="BL2" i="6" l="1"/>
  <c r="CA45" i="5"/>
  <c r="CA44" i="5" s="1"/>
  <c r="CA127" i="5" s="1"/>
  <c r="CB46" i="5"/>
  <c r="CB45" i="5" s="1"/>
  <c r="CB44" i="5" s="1"/>
  <c r="CB127" i="5" s="1"/>
  <c r="CF46" i="5"/>
  <c r="CH46" i="5"/>
  <c r="CH45" i="5" s="1"/>
  <c r="CH44" i="5" s="1"/>
  <c r="CH127" i="5" s="1"/>
  <c r="CE46" i="5"/>
  <c r="CC46" i="5"/>
  <c r="CG46" i="5"/>
  <c r="BV48" i="5"/>
  <c r="BZ46" i="5"/>
  <c r="CC45" i="5" l="1"/>
  <c r="CC44" i="5" s="1"/>
  <c r="CC127" i="5" s="1"/>
  <c r="BN2" i="6"/>
  <c r="CE45" i="5"/>
  <c r="BP2" i="6"/>
  <c r="CG45" i="5"/>
  <c r="CG44" i="5" s="1"/>
  <c r="CG127" i="5" s="1"/>
  <c r="BR2" i="6"/>
  <c r="BQ2" i="6"/>
  <c r="CF45" i="5"/>
  <c r="CF44" i="5" s="1"/>
  <c r="CF127" i="5" s="1"/>
  <c r="BS2" i="6"/>
  <c r="BM2" i="6"/>
  <c r="CD46" i="5"/>
  <c r="BK2" i="6"/>
  <c r="BZ45" i="5"/>
  <c r="BO2" i="6" l="1"/>
  <c r="CD45" i="5"/>
  <c r="CD44" i="5" s="1"/>
  <c r="CD127" i="5" s="1"/>
  <c r="BV46" i="5"/>
  <c r="BT38" i="6" s="1"/>
  <c r="BT2" i="6"/>
  <c r="BV47" i="5"/>
  <c r="BZ44" i="5"/>
  <c r="BV45" i="5"/>
  <c r="BZ127" i="5" l="1"/>
  <c r="BZ130" i="5" s="1"/>
  <c r="CA129" i="5" s="1"/>
  <c r="CA130" i="5" s="1"/>
  <c r="CB129" i="5" s="1"/>
  <c r="CB130" i="5" s="1"/>
  <c r="CC129" i="5" s="1"/>
  <c r="CC130" i="5" s="1"/>
  <c r="CD129" i="5" s="1"/>
  <c r="CD130" i="5" s="1"/>
  <c r="CE129" i="5" s="1"/>
  <c r="CE116" i="5" l="1"/>
  <c r="BV118" i="5"/>
  <c r="BV116" i="5" l="1"/>
  <c r="CE44" i="5"/>
  <c r="CE127" i="5" l="1"/>
  <c r="CE130" i="5" s="1"/>
  <c r="CF129" i="5" s="1"/>
  <c r="CF130" i="5" s="1"/>
  <c r="CG129" i="5" s="1"/>
  <c r="CG130" i="5" s="1"/>
  <c r="CH129" i="5" s="1"/>
  <c r="CH130" i="5" s="1"/>
  <c r="CK129" i="5" s="1"/>
  <c r="BV44" i="5"/>
  <c r="BV127" i="5" s="1"/>
  <c r="BV130" i="5" s="1"/>
  <c r="CJ129" i="5" s="1"/>
  <c r="BT5" i="6" l="1"/>
  <c r="BT3" i="6" s="1"/>
  <c r="BN3" i="6"/>
  <c r="CX52" i="5" l="1"/>
  <c r="CX51" i="5" l="1"/>
  <c r="DG46" i="5" l="1"/>
  <c r="DC46" i="5"/>
  <c r="CZ46" i="5"/>
  <c r="DA46" i="5"/>
  <c r="DE46" i="5"/>
  <c r="CY46" i="5"/>
  <c r="DJ46" i="5"/>
  <c r="DH46" i="5"/>
  <c r="DI46" i="5"/>
  <c r="DD46" i="5"/>
  <c r="DB46" i="5"/>
  <c r="DJ45" i="5" l="1"/>
  <c r="DJ44" i="5" s="1"/>
  <c r="DJ127" i="5" s="1"/>
  <c r="CV2" i="6"/>
  <c r="CV3" i="6" s="1"/>
  <c r="DI45" i="5"/>
  <c r="DI44" i="5" s="1"/>
  <c r="DI127" i="5" s="1"/>
  <c r="CU2" i="6"/>
  <c r="CU3" i="6" s="1"/>
  <c r="DH45" i="5"/>
  <c r="DH44" i="5" s="1"/>
  <c r="DH127" i="5" s="1"/>
  <c r="CT2" i="6"/>
  <c r="CT3" i="6" s="1"/>
  <c r="CZ45" i="5"/>
  <c r="CZ44" i="5" s="1"/>
  <c r="CZ127" i="5" s="1"/>
  <c r="CL2" i="6"/>
  <c r="CL3" i="6" s="1"/>
  <c r="CO2" i="6"/>
  <c r="CO3" i="6" s="1"/>
  <c r="DC45" i="5"/>
  <c r="DC44" i="5" s="1"/>
  <c r="DC127" i="5" s="1"/>
  <c r="CM2" i="6"/>
  <c r="CM3" i="6" s="1"/>
  <c r="DA45" i="5"/>
  <c r="DA44" i="5" s="1"/>
  <c r="DA127" i="5" s="1"/>
  <c r="CQ2" i="6"/>
  <c r="CQ3" i="6" s="1"/>
  <c r="DE45" i="5"/>
  <c r="DE44" i="5" s="1"/>
  <c r="DE127" i="5" s="1"/>
  <c r="CS2" i="6"/>
  <c r="CS3" i="6" s="1"/>
  <c r="DG45" i="5"/>
  <c r="DG44" i="5" s="1"/>
  <c r="DG127" i="5" s="1"/>
  <c r="DD45" i="5"/>
  <c r="DD44" i="5" s="1"/>
  <c r="DD127" i="5" s="1"/>
  <c r="CP2" i="6"/>
  <c r="CP3" i="6" s="1"/>
  <c r="CN2" i="6"/>
  <c r="CN3" i="6" s="1"/>
  <c r="DB45" i="5"/>
  <c r="DB44" i="5" s="1"/>
  <c r="DB127" i="5" s="1"/>
  <c r="CX48" i="5"/>
  <c r="CK2" i="6"/>
  <c r="DF46" i="5"/>
  <c r="DF45" i="5" l="1"/>
  <c r="DF44" i="5" s="1"/>
  <c r="DF127" i="5" s="1"/>
  <c r="CX46" i="5"/>
  <c r="CW38" i="6" s="1"/>
  <c r="CW41" i="6" s="1"/>
  <c r="CR2" i="6"/>
  <c r="CR3" i="6" s="1"/>
  <c r="CX47" i="5"/>
  <c r="CW2" i="6" l="1"/>
  <c r="CW4" i="6"/>
  <c r="CW3" i="6" s="1"/>
  <c r="CK3" i="6"/>
  <c r="CJ51" i="5" l="1"/>
  <c r="CJ52" i="5" l="1"/>
  <c r="CS46" i="5" l="1"/>
  <c r="CO46" i="5"/>
  <c r="BZ2" i="6" s="1"/>
  <c r="BZ3" i="6" s="1"/>
  <c r="CL46" i="5"/>
  <c r="CM46" i="5"/>
  <c r="CQ46" i="5"/>
  <c r="CK46" i="5"/>
  <c r="CV46" i="5"/>
  <c r="CT46" i="5"/>
  <c r="CU46" i="5"/>
  <c r="CN46" i="5"/>
  <c r="CG2" i="6" l="1"/>
  <c r="CG3" i="6" s="1"/>
  <c r="CV45" i="5"/>
  <c r="CV44" i="5" s="1"/>
  <c r="CV127" i="5" s="1"/>
  <c r="CF2" i="6"/>
  <c r="CF3" i="6" s="1"/>
  <c r="CU45" i="5"/>
  <c r="CU44" i="5" s="1"/>
  <c r="CU127" i="5" s="1"/>
  <c r="CE2" i="6"/>
  <c r="CE3" i="6" s="1"/>
  <c r="CT45" i="5"/>
  <c r="CT44" i="5" s="1"/>
  <c r="CT127" i="5" s="1"/>
  <c r="CB2" i="6"/>
  <c r="CB3" i="6" s="1"/>
  <c r="CQ45" i="5"/>
  <c r="CQ44" i="5" s="1"/>
  <c r="CQ127" i="5" s="1"/>
  <c r="BX2" i="6"/>
  <c r="BX3" i="6" s="1"/>
  <c r="CM45" i="5"/>
  <c r="CM44" i="5" s="1"/>
  <c r="CM127" i="5" s="1"/>
  <c r="CP46" i="5"/>
  <c r="CP45" i="5" s="1"/>
  <c r="CP44" i="5" s="1"/>
  <c r="CP127" i="5" s="1"/>
  <c r="CO45" i="5"/>
  <c r="CO44" i="5" s="1"/>
  <c r="CO127" i="5" s="1"/>
  <c r="CD2" i="6"/>
  <c r="CD3" i="6" s="1"/>
  <c r="CS45" i="5"/>
  <c r="CS44" i="5" s="1"/>
  <c r="CS127" i="5" s="1"/>
  <c r="CL45" i="5"/>
  <c r="CL44" i="5" s="1"/>
  <c r="CL127" i="5" s="1"/>
  <c r="BW2" i="6"/>
  <c r="BW3" i="6" s="1"/>
  <c r="CJ48" i="5"/>
  <c r="BY2" i="6"/>
  <c r="BY3" i="6" s="1"/>
  <c r="CN45" i="5"/>
  <c r="CN44" i="5" s="1"/>
  <c r="CN127" i="5" s="1"/>
  <c r="BV2" i="6"/>
  <c r="CJ47" i="5"/>
  <c r="CA2" i="6" l="1"/>
  <c r="CA3" i="6" s="1"/>
  <c r="CR46" i="5"/>
  <c r="CR45" i="5" l="1"/>
  <c r="CR44" i="5" s="1"/>
  <c r="CR127" i="5" s="1"/>
  <c r="CC2" i="6"/>
  <c r="CJ46" i="5"/>
  <c r="CH38" i="6" s="1"/>
  <c r="BV3" i="6"/>
  <c r="CH2" i="6" l="1"/>
  <c r="CC3" i="6" l="1"/>
  <c r="CH4" i="6"/>
  <c r="CH3" i="6" s="1"/>
  <c r="CY94" i="5" l="1"/>
  <c r="CX95" i="5"/>
  <c r="CX94" i="5" l="1"/>
  <c r="CY45" i="5"/>
  <c r="CX45" i="5" l="1"/>
  <c r="CY44" i="5"/>
  <c r="CX44" i="5" l="1"/>
  <c r="CX127" i="5" s="1"/>
  <c r="CY127" i="5"/>
  <c r="CJ101" i="5" l="1"/>
  <c r="CJ95" i="5" l="1"/>
  <c r="CK94" i="5"/>
  <c r="CK45" i="5" l="1"/>
  <c r="CJ94" i="5"/>
  <c r="CJ45" i="5" l="1"/>
  <c r="CK44" i="5"/>
  <c r="CK127" i="5" l="1"/>
  <c r="CK130" i="5" s="1"/>
  <c r="CL129" i="5" s="1"/>
  <c r="CL130" i="5" s="1"/>
  <c r="CM129" i="5" s="1"/>
  <c r="CM130" i="5" s="1"/>
  <c r="CN129" i="5" s="1"/>
  <c r="CN130" i="5" s="1"/>
  <c r="CO129" i="5" s="1"/>
  <c r="CO130" i="5" s="1"/>
  <c r="CP129" i="5" s="1"/>
  <c r="CP130" i="5" s="1"/>
  <c r="CQ129" i="5" s="1"/>
  <c r="CQ130" i="5" s="1"/>
  <c r="CR129" i="5" s="1"/>
  <c r="CR130" i="5" s="1"/>
  <c r="CS129" i="5" s="1"/>
  <c r="CS130" i="5" s="1"/>
  <c r="CT129" i="5" s="1"/>
  <c r="CT130" i="5" s="1"/>
  <c r="CU129" i="5" s="1"/>
  <c r="CU130" i="5" s="1"/>
  <c r="CV129" i="5" s="1"/>
  <c r="CV130" i="5" s="1"/>
  <c r="CY129" i="5" s="1"/>
  <c r="CY130" i="5" s="1"/>
  <c r="CZ129" i="5" s="1"/>
  <c r="CZ130" i="5" s="1"/>
  <c r="DA129" i="5" s="1"/>
  <c r="DA130" i="5" s="1"/>
  <c r="DB129" i="5" s="1"/>
  <c r="DB130" i="5" s="1"/>
  <c r="DC129" i="5" s="1"/>
  <c r="DC130" i="5" s="1"/>
  <c r="DD129" i="5" s="1"/>
  <c r="DD130" i="5" s="1"/>
  <c r="DE129" i="5" s="1"/>
  <c r="DE130" i="5" s="1"/>
  <c r="DF129" i="5" s="1"/>
  <c r="DF130" i="5" s="1"/>
  <c r="DG129" i="5" s="1"/>
  <c r="DG130" i="5" s="1"/>
  <c r="DH129" i="5" s="1"/>
  <c r="DH130" i="5" s="1"/>
  <c r="DI129" i="5" s="1"/>
  <c r="DI130" i="5" s="1"/>
  <c r="DJ129" i="5" s="1"/>
  <c r="DJ130" i="5" s="1"/>
  <c r="CJ44" i="5"/>
  <c r="CJ127" i="5" s="1"/>
  <c r="CJ130" i="5" s="1"/>
  <c r="CX129" i="5" s="1"/>
  <c r="CX130" i="5" s="1"/>
</calcChain>
</file>

<file path=xl/sharedStrings.xml><?xml version="1.0" encoding="utf-8"?>
<sst xmlns="http://schemas.openxmlformats.org/spreadsheetml/2006/main" count="903" uniqueCount="443">
  <si>
    <t>Receita Bruta</t>
  </si>
  <si>
    <t>Deduções da Receita Bruta</t>
  </si>
  <si>
    <t>Custo das Mercadorias Vendidas e dos Serviços Prestados</t>
  </si>
  <si>
    <t>Imposto de Renda e CSLL</t>
  </si>
  <si>
    <t>Participações</t>
  </si>
  <si>
    <t>Empresa de Tecnologia da Informação e Comunicação do Município de SP - PRODAM</t>
  </si>
  <si>
    <t>Planejamento Tático</t>
  </si>
  <si>
    <t>Vendas de Produtos</t>
  </si>
  <si>
    <t>Vendas de Serviços</t>
  </si>
  <si>
    <t>Mercado Nacional</t>
  </si>
  <si>
    <t>Exportação</t>
  </si>
  <si>
    <t>Abatimentos</t>
  </si>
  <si>
    <t>Impostos Incidentes</t>
  </si>
  <si>
    <t>Receita Operacional Líquida</t>
  </si>
  <si>
    <t>Custo das Mercadorias Vendidas</t>
  </si>
  <si>
    <t>Custo dos Serviços Prestados</t>
  </si>
  <si>
    <t>Resultado Operacional Bruto</t>
  </si>
  <si>
    <t>Despesas Operacionais</t>
  </si>
  <si>
    <t>Despesas com Pessoal</t>
  </si>
  <si>
    <t>Salários e ordenados</t>
  </si>
  <si>
    <t>Gratificações</t>
  </si>
  <si>
    <t>Férias</t>
  </si>
  <si>
    <t>13º salário</t>
  </si>
  <si>
    <t>INSS</t>
  </si>
  <si>
    <t>FGTS</t>
  </si>
  <si>
    <t>Indenizações</t>
  </si>
  <si>
    <t>Assistência médica e social</t>
  </si>
  <si>
    <t>Seguro de vida em grupo</t>
  </si>
  <si>
    <t>Seguro de acidente de trabalho</t>
  </si>
  <si>
    <t>Outros encargos</t>
  </si>
  <si>
    <t>Despesas com Ocupação</t>
  </si>
  <si>
    <t>Aluguéis e condomínios</t>
  </si>
  <si>
    <t>Depreciações e amortizações</t>
  </si>
  <si>
    <t>Manutenção e reparos</t>
  </si>
  <si>
    <t>Despesas com Utilidades e Serviços</t>
  </si>
  <si>
    <t>Energia elétrica</t>
  </si>
  <si>
    <t>Água e esgoto</t>
  </si>
  <si>
    <t>Telefone, Internet, Fax</t>
  </si>
  <si>
    <t>Correios e malotes</t>
  </si>
  <si>
    <t>Reprodução (xerox)</t>
  </si>
  <si>
    <t>Seguros</t>
  </si>
  <si>
    <t>Transporte de pessoal</t>
  </si>
  <si>
    <t>Despesas com Propaganda e Publicidade</t>
  </si>
  <si>
    <t xml:space="preserve">Propaganda </t>
  </si>
  <si>
    <t>Publicidade</t>
  </si>
  <si>
    <t>Amostras</t>
  </si>
  <si>
    <t>Anúncios</t>
  </si>
  <si>
    <t>Pesquisas de mercado e de opinião</t>
  </si>
  <si>
    <t>Despesas com Honorários</t>
  </si>
  <si>
    <t>Diretoria</t>
  </si>
  <si>
    <t>Conselho de Administração</t>
  </si>
  <si>
    <t>Conselho Fiscal</t>
  </si>
  <si>
    <t>Despesas Gerais</t>
  </si>
  <si>
    <t>Viagens e representações</t>
  </si>
  <si>
    <t>Material de escritório</t>
  </si>
  <si>
    <t>Materiais auxiliares e de consumo</t>
  </si>
  <si>
    <t>Higiene e limpeza</t>
  </si>
  <si>
    <t>Copa, cozinha e refeitório</t>
  </si>
  <si>
    <t>Condução e lanches</t>
  </si>
  <si>
    <t>Revistas e publicações</t>
  </si>
  <si>
    <t>Donativos e contribuições</t>
  </si>
  <si>
    <t>Legais e judiciais</t>
  </si>
  <si>
    <t>Serviços profissionais contratados</t>
  </si>
  <si>
    <t>Auditoria</t>
  </si>
  <si>
    <t>Consultoria</t>
  </si>
  <si>
    <t>Recrutamento e seleção</t>
  </si>
  <si>
    <t>Segurança e vigilância</t>
  </si>
  <si>
    <t>Treinamento de pessoal</t>
  </si>
  <si>
    <t>Despesas com Tributos e Contribuições</t>
  </si>
  <si>
    <t>ITR</t>
  </si>
  <si>
    <t>IPTU</t>
  </si>
  <si>
    <t>IPVA</t>
  </si>
  <si>
    <t>Taxas municipais e estaduais</t>
  </si>
  <si>
    <t>Contribuição social</t>
  </si>
  <si>
    <t>PIS</t>
  </si>
  <si>
    <t>Pasep</t>
  </si>
  <si>
    <t>Cofins</t>
  </si>
  <si>
    <t>Despesas com Provisões</t>
  </si>
  <si>
    <t>Constituição de provisão para perdas diversas</t>
  </si>
  <si>
    <t>Constituição de provisões fiscais, previdenciárias, trabalhistas e cíveis</t>
  </si>
  <si>
    <t>Constituição de provisão para benefícios a empregados</t>
  </si>
  <si>
    <t>Constituição de provisão para  redução a valor recuperável</t>
  </si>
  <si>
    <t>Constituição de provisão de perdas estimadas no estoque</t>
  </si>
  <si>
    <t>Reversão de provisão para perdas diversas</t>
  </si>
  <si>
    <t>Reversão de provisões fiscais, previdenciárias, trabalhistas e cíveis</t>
  </si>
  <si>
    <t>Reversão de provisão para benefícios a empregados</t>
  </si>
  <si>
    <t>Reversão de provisão para  redução a valor recuperável</t>
  </si>
  <si>
    <t>Reversão de provisão de perdas estimadas no estoque</t>
  </si>
  <si>
    <t>Despesas Financeiras</t>
  </si>
  <si>
    <t>Juros pagos ou incorridos</t>
  </si>
  <si>
    <t>Descontos concedidos</t>
  </si>
  <si>
    <t>Comissões e despesas bancárias</t>
  </si>
  <si>
    <t>Custos de transação</t>
  </si>
  <si>
    <t>Variação monetária passiva</t>
  </si>
  <si>
    <t>Despesa financeira comercial</t>
  </si>
  <si>
    <t>PIS/PASEP sobre receitas financeiras</t>
  </si>
  <si>
    <t>COFINS sobre receitas financeiras</t>
  </si>
  <si>
    <t>Receitas Financeiras</t>
  </si>
  <si>
    <t>Descontos obitidos</t>
  </si>
  <si>
    <t>Juros recebidos ou auferidos</t>
  </si>
  <si>
    <t>Receitas de títulos vinculados ao sistema financeiro</t>
  </si>
  <si>
    <t>Receita sobre outros investimentos temporários</t>
  </si>
  <si>
    <t>Prêmio de resgate de títulos e debêntures</t>
  </si>
  <si>
    <t>Variação monetária ativa</t>
  </si>
  <si>
    <t>Receita financeira comercial</t>
  </si>
  <si>
    <t>Outras Despesas Operacionais</t>
  </si>
  <si>
    <t>Prejuízo de participações em outras sociedades</t>
  </si>
  <si>
    <t>Perdas de capital nos investimentos</t>
  </si>
  <si>
    <t>Perdas de capital  no imobilizado</t>
  </si>
  <si>
    <t>Perdas de capital no intangível</t>
  </si>
  <si>
    <t>Perdas em itens monetários</t>
  </si>
  <si>
    <t>Resultado negativo de operações descontinuadas</t>
  </si>
  <si>
    <t>Outras perdas</t>
  </si>
  <si>
    <t>Outras Receitas Operacionais</t>
  </si>
  <si>
    <t>Lucro de participações em outras sociedades</t>
  </si>
  <si>
    <t>Ganhos de capital nos investimentos</t>
  </si>
  <si>
    <t>Ganhos de capital  no imobilizado</t>
  </si>
  <si>
    <t>Ganhos de capital no intangível</t>
  </si>
  <si>
    <t>Ganhos em itens monetários</t>
  </si>
  <si>
    <t>Resultado positivo de operações descontinuadas</t>
  </si>
  <si>
    <t>Outros ganhos</t>
  </si>
  <si>
    <t>Resultado Operacional antes do IR e da CSLL</t>
  </si>
  <si>
    <t>Imposto de Renda e CSLL - conta credora</t>
  </si>
  <si>
    <t>Debêntures</t>
  </si>
  <si>
    <t>Empregados</t>
  </si>
  <si>
    <t>Administradores</t>
  </si>
  <si>
    <t>Partes beneficiárias</t>
  </si>
  <si>
    <t>Instituição ou Fundo de Assistência ou Previdência a Empregados</t>
  </si>
  <si>
    <t>Resultado Líquido</t>
  </si>
  <si>
    <t>REALIZADO</t>
  </si>
  <si>
    <t xml:space="preserve">CDI </t>
  </si>
  <si>
    <t>Preencher as células destacadas em amarelo</t>
  </si>
  <si>
    <t>Realizado</t>
  </si>
  <si>
    <t>TOTAL INGRESSOS</t>
  </si>
  <si>
    <t>1. Receitas Próprias</t>
  </si>
  <si>
    <t>1.1. Clientes PMSP</t>
  </si>
  <si>
    <t>1.2. Clientes Externos</t>
  </si>
  <si>
    <t>1.3. Outras Receitas Próprias</t>
  </si>
  <si>
    <t>2.1. Rec. Ger. Governo Municipal</t>
  </si>
  <si>
    <t>2.1.2. Investimentos</t>
  </si>
  <si>
    <t>2.2. Rec. Ger. Governo Estadual/Federal</t>
  </si>
  <si>
    <t>2.2.1. Desapropriações</t>
  </si>
  <si>
    <t>2.2.2. Investimentos</t>
  </si>
  <si>
    <t>2.2.3. Outros Recursos Gerenciados</t>
  </si>
  <si>
    <t>2.3. Recursos de Outros Entes</t>
  </si>
  <si>
    <t>2.3.1. Desapropriações</t>
  </si>
  <si>
    <t>2.3.2. Investimentos</t>
  </si>
  <si>
    <t>3. Investimentos</t>
  </si>
  <si>
    <t>3.1. Alienações de Imóveis</t>
  </si>
  <si>
    <t>3.2. Alienações de Máquinas e Equipamentos</t>
  </si>
  <si>
    <t>3.3. Alienações de Participações Acionárias</t>
  </si>
  <si>
    <t>3.4. Alienações de Investimentos Não Equivalentes de Caixa</t>
  </si>
  <si>
    <t>3.5. Alienações de Patentes e Licenças</t>
  </si>
  <si>
    <t>4. Financiamentos</t>
  </si>
  <si>
    <t>4.1. Recursos do Governo Municipal</t>
  </si>
  <si>
    <t>4.1.1. Aportes de Capital</t>
  </si>
  <si>
    <t>4.1.2. Subvenções Econômicas</t>
  </si>
  <si>
    <t>4.1.3. Empréstimos Tomados</t>
  </si>
  <si>
    <t>4.2. Recursos do Governo Estadual/Federal</t>
  </si>
  <si>
    <t>4.2.1. Aportes de Capital</t>
  </si>
  <si>
    <t>4.2.2. Subvenções Econômicas</t>
  </si>
  <si>
    <t>4.2.3. Empréstimos Tomados</t>
  </si>
  <si>
    <t>4.3. Recursos de Outros Entes</t>
  </si>
  <si>
    <t>4.3.1. Aportes de Capital</t>
  </si>
  <si>
    <t>4.3.2. Subvenções Econômicas</t>
  </si>
  <si>
    <t>4.3.3. Empréstimos Tomados</t>
  </si>
  <si>
    <t>4.4. Amortizações Ativas</t>
  </si>
  <si>
    <t>4.5. Juros Ativos</t>
  </si>
  <si>
    <t>DESEMBOLSOS</t>
  </si>
  <si>
    <t xml:space="preserve">5. Custeio                                                                                                                 </t>
  </si>
  <si>
    <t>5.1. Despesas com Pessoal</t>
  </si>
  <si>
    <t>5.1.1. Salários</t>
  </si>
  <si>
    <t>5.1.2. Encargos</t>
  </si>
  <si>
    <t>5.1.3. 13º Salário</t>
  </si>
  <si>
    <t>5.1.4. Férias</t>
  </si>
  <si>
    <t>5.1.5. Vale Refeição</t>
  </si>
  <si>
    <t>5.1.6. Vale Alimentação</t>
  </si>
  <si>
    <t>5.1.7. Pensão Alimentícia</t>
  </si>
  <si>
    <t>5.1.8. Plano de Saúde</t>
  </si>
  <si>
    <t>5.1.9. Seguro de Vida</t>
  </si>
  <si>
    <t>5.1.10. Consignações em Folha</t>
  </si>
  <si>
    <t>5.1.11. Rescisões Contratuais</t>
  </si>
  <si>
    <t>5.1.12. Reclamações e Acordos Trabalhistas</t>
  </si>
  <si>
    <t>5.1.13. Recrutamento de Seleção</t>
  </si>
  <si>
    <t>5.1.14. Treinamento de Pessoal</t>
  </si>
  <si>
    <t>5.2. Serviços de Terceiros</t>
  </si>
  <si>
    <t>5.2.1. Informática</t>
  </si>
  <si>
    <t>5.2.2. Segurança</t>
  </si>
  <si>
    <t>5.2.3. Limpeza</t>
  </si>
  <si>
    <t>5.2.4. Manutenção/Conservação Predial</t>
  </si>
  <si>
    <t>5.2.5. Manutenção de Veículos/Equipamentos</t>
  </si>
  <si>
    <t>5.2.6. Correios</t>
  </si>
  <si>
    <t>5.2.7. Serviços Reprográficos</t>
  </si>
  <si>
    <t>5.2.8. Locação de Veículos</t>
  </si>
  <si>
    <t>5.2.9. Publicidade</t>
  </si>
  <si>
    <t>5.2.10. Consultoria/Assessoria</t>
  </si>
  <si>
    <t>5.2.11. Outros desembolsos com serviços de terceiros</t>
  </si>
  <si>
    <t>5.3. Material de Consumo</t>
  </si>
  <si>
    <t>5.3.1. Material de Escritório</t>
  </si>
  <si>
    <t>5.3.2. Copa e Cozinha</t>
  </si>
  <si>
    <t>5.3.3. Higiene e Limpeza</t>
  </si>
  <si>
    <t>5.3.4. Outros desembolsos com material de consumo</t>
  </si>
  <si>
    <t>5.4. Despesas Gerais</t>
  </si>
  <si>
    <t>5.4.1. Aluguél de Imóveis</t>
  </si>
  <si>
    <t>5.4.2. Aluguel de Equipamentos</t>
  </si>
  <si>
    <t>5.4.5. Viagens e Estadia</t>
  </si>
  <si>
    <t>5.4.6. Transporte</t>
  </si>
  <si>
    <t>5.4.7. Água</t>
  </si>
  <si>
    <t>5.4.8. Energia Elétrica</t>
  </si>
  <si>
    <t>5.4.9. Telefone</t>
  </si>
  <si>
    <t>5.4.10. Ações Judiciais</t>
  </si>
  <si>
    <t>5.4.11. Obras e Projetos</t>
  </si>
  <si>
    <t>5.4.12. Multas</t>
  </si>
  <si>
    <t>5.4.13. Outros desembolsos com despesas gerais</t>
  </si>
  <si>
    <t>5.5. Tributárias</t>
  </si>
  <si>
    <t>5.5.1. PIS/COFINS</t>
  </si>
  <si>
    <t>5.5.2. ISS</t>
  </si>
  <si>
    <t>5.5.3. ICMS</t>
  </si>
  <si>
    <t>5.5.4. IR/CSLL</t>
  </si>
  <si>
    <t>5.5.5. Taxas</t>
  </si>
  <si>
    <t>6. Recursos Gerenciados</t>
  </si>
  <si>
    <t>6.1. Rec. Ger. Governo Municipal</t>
  </si>
  <si>
    <t>6.1.1. Desapropriações</t>
  </si>
  <si>
    <t>6.1.2. Investimentos</t>
  </si>
  <si>
    <t>6.1.3. Outros Recursos Gerenciados</t>
  </si>
  <si>
    <t>6.2. Rec. Ger. Governo Estadual/Federal</t>
  </si>
  <si>
    <t>6.2.1. Desapropriações</t>
  </si>
  <si>
    <t>6.2.2. Investimentos</t>
  </si>
  <si>
    <t>6.2.3. Outros Recursos Gerenciados</t>
  </si>
  <si>
    <t>6.3. Rec. Ger. Outros Entes</t>
  </si>
  <si>
    <t>6.3.1. Desapropriações</t>
  </si>
  <si>
    <t>6.3.2. Investimentos</t>
  </si>
  <si>
    <t>6.3.3. Outros Recursos Gerenciados</t>
  </si>
  <si>
    <t xml:space="preserve">7. Investimentos                                                                                                           </t>
  </si>
  <si>
    <t>7.2. Aquisições de Máquinas e Equipamentos</t>
  </si>
  <si>
    <t xml:space="preserve">7.3. Aquisições de Participações Acionárias </t>
  </si>
  <si>
    <t xml:space="preserve">7.4. Aquisições de Investimentos Não Equivalentes de Caixa </t>
  </si>
  <si>
    <t>7.5. Aquisições de Patentes e Licenças</t>
  </si>
  <si>
    <t xml:space="preserve">8. Financiamentos                                                                                                 </t>
  </si>
  <si>
    <t>8.1. Empréstimos Concedidos</t>
  </si>
  <si>
    <t xml:space="preserve">8.2. Amortizações Passivas </t>
  </si>
  <si>
    <t xml:space="preserve">8.3. Juros Passivos </t>
  </si>
  <si>
    <t>RESULTADO</t>
  </si>
  <si>
    <t>SALDO INICIAL</t>
  </si>
  <si>
    <t>SALDO FINAL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</si>
  <si>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</si>
  <si>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</si>
  <si>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</si>
  <si>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</si>
  <si>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</si>
  <si>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</si>
  <si>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</si>
  <si>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</si>
  <si>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</si>
  <si>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</si>
  <si>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</si>
  <si>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</si>
  <si>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Despesa de Pessoal (R$ mil)</t>
  </si>
  <si>
    <t>CLT: contrato por tempo indeterminado</t>
  </si>
  <si>
    <t>CLT: contrato por tempo determinado</t>
  </si>
  <si>
    <t>CLT: aprendiz</t>
  </si>
  <si>
    <t>Estatutário: conselho administrativo (estatuto social)</t>
  </si>
  <si>
    <t>Estatutário: conselho fiscal (estatuto social)</t>
  </si>
  <si>
    <t>Estatutário: diretor (estatuto social)</t>
  </si>
  <si>
    <t>Estatutário: servidor público (estatuto do servidor público municipal)</t>
  </si>
  <si>
    <t>Estagiário</t>
  </si>
  <si>
    <t>Residência Médica</t>
  </si>
  <si>
    <t>Servidor público cedido por outro ente: Servidor Público Municipal</t>
  </si>
  <si>
    <t>Servidor público cedido por outro ente: Servidor Público Estadual</t>
  </si>
  <si>
    <t>Servidor público cedido por outro ente: Servidor Público Federal</t>
  </si>
  <si>
    <t>Desligado</t>
  </si>
  <si>
    <t>Quantitativo Total</t>
  </si>
  <si>
    <t>Quantitativo Meta</t>
  </si>
  <si>
    <t>Despesa de Pessoal ( R$ mil)</t>
  </si>
  <si>
    <t>Quantitativo</t>
  </si>
  <si>
    <t>Projetado</t>
  </si>
  <si>
    <t>CDI</t>
  </si>
  <si>
    <t>Comentários para variação de quadro</t>
  </si>
  <si>
    <t>Despesa Pessoal FLUXO DE CAIXA</t>
  </si>
  <si>
    <t>INVESTIMENTO</t>
  </si>
  <si>
    <t>INÍCIO</t>
  </si>
  <si>
    <t>TÉRMINO</t>
  </si>
  <si>
    <t>DESCRIÇÃO</t>
  </si>
  <si>
    <t>BENEFÍCIOS</t>
  </si>
  <si>
    <t>OBJETIVO ESTRATÉGICO RELACIONADO</t>
  </si>
  <si>
    <t>INDICADOR</t>
  </si>
  <si>
    <t>INTERPRETAÇÃO</t>
  </si>
  <si>
    <t>PRODUTO</t>
  </si>
  <si>
    <t>Estatutário: outros - Auditor</t>
  </si>
  <si>
    <t>-</t>
  </si>
  <si>
    <t>TOTAL</t>
  </si>
  <si>
    <t>2. Recursos Gerenciados - DEA</t>
  </si>
  <si>
    <t xml:space="preserve">7.1. Aquisições de Imóveis / Reforma Imóveis                                                   </t>
  </si>
  <si>
    <t>2.3.3. Outros Recursos Gerenciados DEA</t>
  </si>
  <si>
    <t>2.1.1. DEA</t>
  </si>
  <si>
    <t>5.1.15 Vale transporte</t>
  </si>
  <si>
    <t>Aquisição de máquinas para atualização do atual parque.</t>
  </si>
  <si>
    <t>Atualização do sistema operacional do mainframe IBM para suporte a operação em Alta Plataforma e ampliação do ambiente de baixa virtualizado.</t>
  </si>
  <si>
    <t>1 - Atualização do parque de equipamentos Desktop da PRODAM</t>
  </si>
  <si>
    <t>Conversão do conhecimento tácito em explícito e disseminação do conhecimento explícito.</t>
  </si>
  <si>
    <t>A Controladoria Geral do Município (CGM), instituída pela Lei 15.764/13, é o órgão de controle interno da Prefeitura Municipal de São Paulo. Dentre suas atribuições, a CGM deve atuar no fortalecimento da transparência ativa e passiva, promoção da ética e fortalecimento da gestão e no fomento ao controle social. 
Com esses propósitos, a Coordenadoria de Promoção da Integridade (COPI) da Controladoria zela, no município, pela aplicação da Lei Federal 12.527, conhecida como Lei de Acesso à Informação, e pelo fomento à cultura da transparência ativa e passiva. 
O Portal da Transparência é, portanto, o principal instrumento e ferramenta de disponibilização de dados e informações públicas, conforme preconiza o art. 10 do Decreto Municipal 53.623/12 e posteriores alterações. O marco inicial desse Portal ocorreu com a publicação dos salários dos servidores no site “De Olhos nas Contas” em 2008. Dois anos após esse site recebe a designação de “Portal da Transparência”.</t>
  </si>
  <si>
    <t>A inovação tem por objetivo o desenvolvimento de websites para novo Portal da Transparência do Município de São Paulo, incluindo criação de novo design com layout amigável, trabalho de arquitetura de informação, navegação e mecanismos para visualização interativa de dados e busca de conteúdo  padronizando e consolidando as práticas de governo aberto, acompanhando o crescente volume de dados produzidos no âmbito da Prefeitura de São Paulo, CGM propõe a construção do  Portal voltado ao aprimoramento do uso técnico e do controle social, avançando na disponibilização de novas informações com mais agilidade, acessibilidade e variedade de dados com o uso da linguagem cidadã.</t>
  </si>
  <si>
    <t>Criação de um monitor de informações para acompanhar a assistência prestada às crianças de 0 a 6 anos no município de São Paulo, através do cruzamento de dados da Secretaria Municipal de Saúde, Secretaria Municipal de Educação e Secretaria Municipal de Assistência e Desenvolvimento Social, conforme diretrizes definidas no Plano Municipal da Primeira Infância.</t>
  </si>
  <si>
    <t>Rapidez na confecção de relatórios e gráficos; 
Desaparecimento de qualquer necessidade de intervenção manual; 
Ganho real na visibilidade no negócio para tomada de decisão; 
Identificar/apoiar falhas operacionais nos sistemas de origem dos dados; 
Usuário focado no negócio (aumento da produtividade).</t>
  </si>
  <si>
    <t>Permitir a Prefeitura de São Paulo, por meio da AMLURB, cruzar as informações prestadas pelos Geradores, Transportadores e Destinatários finais de resíduos permitindo o monitoramento do fluxo dentro da cidade.</t>
  </si>
  <si>
    <t>• Prover meios automáticos dos Órgãos Competentes transmitirem as informações dos respectivos PGRS;
• Integrar com a Secretaria Municipal da Fazenda (SF) para emissão, visualização e cancelamento de DAMSP, bem como a situação no órgão;
• Integrar com a Coordenadoria de Vigilância em Saúde para obter informações do PGRS para resíduos de Saúde.
• Integrar com a Secretaria de Agricultura e Abastecimento para obter informações do PGRS para resíduos Agrossilvopastoris;
• Integrar com a Secretaria do Verde e do Meio Ambiente para obter informações do PGRS para resíduos de Construção Civil; 
• Integrar com a Companhia Ambiental do Estado de São Paulo para obter informações do PGRS para resíduos Industriais e Minerais;
• Permitir o Monitoramento e Gestão das operações PGRS por meio de Relatórios, Fluxos e Controles.</t>
  </si>
  <si>
    <t>Desenvolvimento de nova base para armazenamento do mapa digital das redes de infraestrutura urbana</t>
  </si>
  <si>
    <t>Mapeamento georreferenciado das redes de infraestrutura urbana, fornecimento de informações precisas para licenciamento e obras em vias públicas.</t>
  </si>
  <si>
    <t xml:space="preserve">Plataforma integrada dividida em 3 módulos: gestão, análise e edição de dados ambientais. </t>
  </si>
  <si>
    <t>Proporciona uma visão estratégica através de indicadores para subsidiar o mapeamento de necessidades, a organização de demandas e a priorização das ações na gestão socioambiental do município de São Paulo.</t>
  </si>
  <si>
    <t>Tem como objetivos a geração da Notificação de Lançamento para constituição do crédito e a geração da declaração com os dados do sistema SLC-e.  Escopo:
Criação da Notificação de Lançamento (NL), aceite do sujeito passivo, integração com os sistemas legados pelo sistema da DTCO e integração com SLC-e conforme definido no documento da VN – Visão Do Negocio - DTCO - NL-oficial- V3 revendo cs.docx - versão 03,  que contemplará:
• Criar mecanismo que obrigue o responsável solidário a confirmar a declaração realizada por terceiro.
• Reestruturar o conceito da etapa da declaração para a situação da declaração.
• Emitir a Notificação de Lançamento (NL) gerando o crédito constituído e tratar o comportamento da NL, conforme a situação e alteração dos valores para a menor ou maior.
• Criar o módulo do Contencioso.
• Publicação no Edital.
• Possibilitar o parcelamento do tributo através do PAT/PPI/CDM
• Possibilitar a inscrição na Dívida Ativa / CADIN.
• Criar rotinas para a integração com o Quadro contábil / Arrecadação / DLP / DAT / Certificado
• Gerar declaração com os dados do sistema SLC-e.</t>
  </si>
  <si>
    <t>Melhorar a arrecadação do tributo municipal, permitindo o parcelamento da Notificação do Lançamento de forma que o não pagamento implicará a inscrição na dívida ativa para o responsável solidário.
Fornecer ao contribuinte a possibilidade de contestação do valor de tributo através de recurso, automatizar a geração da declaração dos dados provenientes do SLC-E.</t>
  </si>
  <si>
    <t>O objeto é o desenvolvimento de novos módulos no sistema SF9419, melhorias no sistema SF8729 (CAB) e SF9423 (CDM), aproveitando funcionalidades já existentes buscando atingir os seguintes objetivos:
• Envio de débitos vencidos e a vencer aos agentes conveniados para procederem a ações de avisos aos respectivos devedores sobre as obrigações junto a PMSP obtendo com este processo uma campanha permanente de cobrança.
• Criação e disponibilização de um Portal do Contribuinte onde neste único local o cidadão possa consultar todos os seus débitos junto a PMSP com facilidade e de forma simples e, ainda possibilitando a sua regularização, seja através de orientações e encaminhamentos e/ou possibilitando o pagamento imediato dos mesmos.</t>
  </si>
  <si>
    <t>Com a implantação destes módulos, além da modernização tecnológica, aumento da arrecadação e mitigação da inadimplência, teremos:
Com o envio de débitos aos agentes conveniados:
• Pro atividade nas ações de recebimento.
• Utilização dos canais de comunicação dos Agentes Financeiros disponibilizados aos clientes nos quais poderão consultar e quitar débitos junto a PMSP.
• Criar condições no sistema através de um Portal do Gestor que permita:
• Estabelecer campanhas para melhorar a arrecadação do município.
• Avaliar os resultados das campanhas e comportamento das pessoas retroalimentando novos planos com ações proativas para aumento de receita.
Com a disponibilização do Portal do Contribuinte:
• Facilitar a vida do cidadão ofertando único canal para regularização de débitos.
• Otimização dos sistemas emissores de DAMSP com este novo método de disponibilização do documento ao cidadão (haja vista, no item a seguir deste documento: Análise do Cenário Atual, a quantidade de URL’s disponíveis atualmente).
• Facilidade de regularização de débitos comunicados e/ou inscritos no CADIN onde, a partir da tela de consulta no CADIN, haverá um link para o Portal do Contribuinte com a relação dos débitos passíveis de regularização via Portal. Com isto o contribuinte não terá que acessar outros sites referentes a cada tipo de débito.</t>
  </si>
  <si>
    <t>1 - Portal de Gestão do conhecimento</t>
  </si>
  <si>
    <t>META ESTRATÉGICA RELACIONADA</t>
  </si>
  <si>
    <t xml:space="preserve">Atualização tecnológica que evite falência dos sistemas de informação sustentados pela tecnologia. Redução do risco de indisponibilidade do mainframe. Permite a continuidade da adoção da tecnologia por meio de contratação de serviços externos, reduzindo os custos de manutenção. </t>
  </si>
  <si>
    <t>PRODUTOS</t>
  </si>
  <si>
    <t>INDICADORES</t>
  </si>
  <si>
    <t>Medir a Eficiência do Trabalho que se transforma em Faturamento</t>
  </si>
  <si>
    <t>Quanto Maior Melhor</t>
  </si>
  <si>
    <t>Medir a Eficiência do Recebimento de Valores Faturados, reduzindo a inadimplência</t>
  </si>
  <si>
    <t>Satisfação do Cliente</t>
  </si>
  <si>
    <t>Demonstra o índice de Satisfação do Cliente com a PRODAM-SP, obitido por pesquisa de Satisfação. Variando de 0 a 10</t>
  </si>
  <si>
    <t>Disponibilidade Geral dos Serviços
(Data Center)</t>
  </si>
  <si>
    <t>Mede o SLA de Disponibilidade dos Sistemas armazenados no Data Center da PRODAM-So para os cliente</t>
  </si>
  <si>
    <t>Avalia a Capacidade de Pagamento da Empresa frente as suas obrigações</t>
  </si>
  <si>
    <t>Quanto Menor Melhor</t>
  </si>
  <si>
    <t>Medir a Capacidade de Geração de Caixa</t>
  </si>
  <si>
    <t>INVESTIMENTOS</t>
  </si>
  <si>
    <t>Reduzir custos de overhead. Aumento de produtividade operacional.</t>
  </si>
  <si>
    <t>2 - Atualização Mainframe IBM</t>
  </si>
  <si>
    <t>Solução de análise de vulnerabilidade de sistemas operacionais</t>
  </si>
  <si>
    <t>Descobrir e sanar vulnerabilidades nos sistemas operacionais em servidores/serviços. Minimizar riscos de indisponibilidade de serviços críticos. Minimizar riscos de vazamento de dados.</t>
  </si>
  <si>
    <t>Valores em R$ 1.000,00</t>
  </si>
  <si>
    <t>5.2.12. Desembolsos com Retenções Tributárias Decorrentes de Contratos</t>
  </si>
  <si>
    <t xml:space="preserve">5.5.8. Despesas Financeiras e Bancárias </t>
  </si>
  <si>
    <t>5.5.6. IPTU</t>
  </si>
  <si>
    <t>5.5.7. Outras Desembolsos Tributários</t>
  </si>
  <si>
    <t>CDI 2021-2022</t>
  </si>
  <si>
    <t>Aposentado</t>
  </si>
  <si>
    <t>Estatutário: comitê de auditoria estatutária</t>
  </si>
  <si>
    <t>META 2021</t>
  </si>
  <si>
    <t>META 2022</t>
  </si>
  <si>
    <t>META ANUAL CDI</t>
  </si>
  <si>
    <t>5.1.17 Outros desembolsos com pessoal</t>
  </si>
  <si>
    <t>5.1.16 Assistência Odontológica</t>
  </si>
  <si>
    <t>VALOR 2021</t>
  </si>
  <si>
    <t>VALOR 2022</t>
  </si>
  <si>
    <t>3 - Aquisição de Licença Tenable Nessus Professional</t>
  </si>
  <si>
    <t>4 - Licenças ambiente SQL Server AlwaysOn</t>
  </si>
  <si>
    <t>Atualização Tecnológica do ambiente SQL Server AlwaysOn</t>
  </si>
  <si>
    <t>Correções de vulnerabilidades e erros, melhorias de performance, aumento da disponibilidade, novas funcionalidades inclusive para atender LGPD</t>
  </si>
  <si>
    <t>5 - File Transfer da Baixa</t>
  </si>
  <si>
    <t>Licenças e Suporte/Manutenção de software para transferência de arquivos com segurança e garantia para a Baixa Plataforma</t>
  </si>
  <si>
    <t>Atender requisitos do sistema Novo IPTU e, no médio prazo, substituir o software equivalente da Alta Plataforma.</t>
  </si>
  <si>
    <t>6 - Licenças para ambiente Microsoft</t>
  </si>
  <si>
    <t>Atualização tecnológica do parque de softwares Microsoft.</t>
  </si>
  <si>
    <t>Manter o ambiente com versões de software suportadas pelo fabricante, mitigando falhas e vulnerabilidades de segurança.</t>
  </si>
  <si>
    <t>7 - Firewall/licenças ips (AURA)</t>
  </si>
  <si>
    <t>Firewall para proteção da rede AURA.</t>
  </si>
  <si>
    <t>Equipamento para proteção do Data Center da PRODAM às redes conectadas via rede óptica da PMPS.</t>
  </si>
  <si>
    <t>8 - Firewall/licenças ips (VPN/WiFi)</t>
  </si>
  <si>
    <t>Firewall para VPN, Redes WIFI e Redes Apartadas</t>
  </si>
  <si>
    <t>Equipamentos utilizados na segregação das redes apartadas, destinadas ao colocation oferecido aos clientes. O firewall atende também ao propósito de inspeção de tráfego das redes WIFI e conexões VPN Site-to-Site.</t>
  </si>
  <si>
    <t>9 - Ferramenta de Modelagem</t>
  </si>
  <si>
    <t>Ferramenta para administração do modelo de dados, metadados, dicionário de dados e suas integrações.</t>
  </si>
  <si>
    <t>Manter dicionário de dados atualizado; Apoio na implementação da LGPD com identificação de dados pessoais, dados sensíveis e dados públicos; Minimizar impacto de integração de dados em grandes migrações</t>
  </si>
  <si>
    <t>10 - Ferramenta de embaralhamento de dados</t>
  </si>
  <si>
    <t>Ferramenta para embaralhamento e mascaramento de dados, permitindo a anonimização de usuários (LGPD).</t>
  </si>
  <si>
    <t>Possibilidade de carga de dados para ambientes de desenvolvimento e homologação com embaralhamento mantendo a integridade referencial. Permite homologação e testes com dados equivalentes a Produção sem exposição de dados reais
Aderência Lei / Imagem / Confiança</t>
  </si>
  <si>
    <t>11 - Solução de NAC - Network Access Control</t>
  </si>
  <si>
    <t>Solução para controle de acesso à rede (NAC)</t>
  </si>
  <si>
    <t>A solução proporciona segregação lógica de redes e definição de regras para acessos de usuários via VPN.</t>
  </si>
  <si>
    <t>12 - Solução para automação de Pentest</t>
  </si>
  <si>
    <t>Solução para automação de testes de vulnerabilidade na infraestrutura.</t>
  </si>
  <si>
    <t>Ambientes (infraestrutura + aplicações) mais seguras</t>
  </si>
  <si>
    <t>13 - Solução para testes de vulnerabilidades em códigos</t>
  </si>
  <si>
    <t>Solução para automação de testes de vulnerabilidade em aplicações.</t>
  </si>
  <si>
    <t>Desenvolvimento de aplicações seguras.</t>
  </si>
  <si>
    <t>14 - Estruturação SOC</t>
  </si>
  <si>
    <t>Implantação de um Security Operation Center - SOC</t>
  </si>
  <si>
    <t>Maior segurança no ambiente corporativo, menor tempo de resposta a incidentes.</t>
  </si>
  <si>
    <t>• Dinamização e agilização da comunicação organizada entre os atendentes e agentes do descomplica. Plataforma de difusão visando padronização de procedimentos. Meio de preservação do conhecimento como ativo público;
• Troca de experiências, revisão de práticas, maturação do manual de procedimentos;
• Construção de um repositório das conversas e discussões por meio de fóruns, debates e trabalhos colaborados e intermediados pela plataforma.</t>
  </si>
  <si>
    <t>2 - Portal da Transparência</t>
  </si>
  <si>
    <t>3 - Monitor da 1ª Infância</t>
  </si>
  <si>
    <t>4 - PGRS – Plano de Gerenciamento de Resíduos Sólidos</t>
  </si>
  <si>
    <t>5 - GeoSiurb</t>
  </si>
  <si>
    <t>6 - GeoAmbiental: Painel de monitoramento ambiental</t>
  </si>
  <si>
    <t>7 - DTCO – NL - Emissão da Notificação de Lançamento (NL) e geração da declaração do SLC-e</t>
  </si>
  <si>
    <t>8 - Projeto GDM - Gestão de Débitos Municipais</t>
  </si>
  <si>
    <t>9 - Melhorias Monitor Primeira Infancia</t>
  </si>
  <si>
    <t>Melhorias ao Monitor Primeira Infância com o acrescimo de novos fatores (assuntos) para ampliar o cruzamento de base de dados e o spectro de observação para análises voltadas a impactar na diminuição da vulnerabilidade da criança.</t>
  </si>
  <si>
    <t xml:space="preserve">-Melhoria nas informaçãoes destinadas a avaliar o quadro de vulnerabilidade de crianças e o melhor acompanhamento de necessidades destas crianças;
-Acrescentar aos assuntos já existentes de Educação, atendimento a Saude e Bolsa Famiília, dados sobre segurança e proteção;
-Aplicação de Analytics para auxilio na decisão de ações e políticas publicas da primeira infancia.
</t>
  </si>
  <si>
    <t>Reformulação da disponibilização das informações do Portal de Transparencia fortalecendo a política de consulta e consumo de dados da gestão pública pelos cidadãos, mídia, orgãos da administração direta e da iniciativa privada por meio da oferta massiva de um ecosistema de APIs (1), barramento (2) e webservices (3): 
(1) Componente ou artefato de software que regula e oferece regras de acesso a dados com camada de segurança, regras de negócio e lay-out do dado consultado.
(2) Recurso que centraliza e unifica o canal de consulta para dados e informações de diferentes sistemas, bases de dados, tabelas ou servidores.
(3) Solução utilizada na integração de sistemas e na comunicação entre aplicações diferentes e troca de dados entre eles.</t>
  </si>
  <si>
    <t>Ampliação da distribuição, possibilidade de acesso e consumo de informações que fortaleçam a relação entre governo e cidadania. Transparência, criação de uma nova cultura e paradigama de consumo e integração de dados.</t>
  </si>
  <si>
    <t>11 - Monitores BI/Analytics para a Gestão Prodam</t>
  </si>
  <si>
    <t>Criação dos monitores de gestão Prodam e estudos Analytics envolvendo  a Gestão de Contratos de Receita, Faturamento, Medição e Gestão de RH.</t>
  </si>
  <si>
    <t>• Melhora na transparencia do serviço prestado a PMSP pela Prodam;
• Melhora na Gestão da Prodam e seus acionistas;
• Aumento da produtividade e controle das atividades desenvolvidas.</t>
  </si>
  <si>
    <t>12 - Monitores para Gestão do Empreedorismo</t>
  </si>
  <si>
    <t>Melhoria na disponibilizacao das informações sobre empreendedorismo na cidade de São Paulo</t>
  </si>
  <si>
    <t>• Mapeamento das informações sobre MEI e abertura de negócios na cidade de São Paulo;
• Localização dos empreendedores por distritos;
• Auxilio na geração de políticas publicas por Localização na cidade de São Paulo de acordo com a concentração de tipo de atividade.</t>
  </si>
  <si>
    <t>13 - Transformação digital e formação de portifólio de soluções</t>
  </si>
  <si>
    <t>Criação de oportunidades de novos negócios baseados em soluções inovadoras e inteligentes em benefício dos cidadãos e da gestão e na amplianção da base de serviços para a melhoria da qualidade de vida da sociedade paulistana.</t>
  </si>
  <si>
    <t xml:space="preserve">• Aumento de receita e diversificação de produtos;
• Aumento do portifólio de produtos
• Aproveitamento das boas práticas e novos produtos pela PMSP
• Investimento Compartilhado
• Ampliação de plataforma tecnológica acessível à cidadania
• Estímulo ao empreendedorismo tecnológico 
• Soluções digitais voltadas à sustentabilidade </t>
  </si>
  <si>
    <t>14 - Licenciamento</t>
  </si>
  <si>
    <t xml:space="preserve">Integração e revitalização de diversos sistemas baseados em licenciamento (Empreenda, TO Legal, Aprova, ...). Portal inteligente com avaliação e execução automatizada apoiando atendimento e/ou self-service. </t>
  </si>
  <si>
    <t>Agilização, participação, self-service, automação de processos, painel de gestão e acompanhamento</t>
  </si>
  <si>
    <t>15 - (SP156) : Descomplica</t>
  </si>
  <si>
    <t xml:space="preserve">Implementação da automação do atendimento 156, subs e descomplica. Aprofundamento no self-service e automação das resoluções. Plano de migração e mudança de paradigma em 5 ou 10 anos. </t>
  </si>
  <si>
    <t>Auto-atendimento, otimização, ganhos de produtividade, resolução de demandas da população, migração pra novo paradigma.</t>
  </si>
  <si>
    <t>16 - Zeladoria Cidadão</t>
  </si>
  <si>
    <t>Desenvolvimento de plataforma mobile de participação, comunicação, avaliação e acompanhmento das demandas de zeladoria. Sistema integrado a todos os legados existentes e capaz de automatizar processos internos e da burocracia.</t>
  </si>
  <si>
    <t xml:space="preserve">Participação colaborativa do cidadão (casos weather channel/minha praça). Uso de tecnologias mobile que acelere a comunicação, fiscalização e avaliação dos serviços de zeladoria. </t>
  </si>
  <si>
    <t>17 - Eleições Unificadas</t>
  </si>
  <si>
    <t>Unificação dos sistemas de eleições de comitês e representações municipais. Incorporação dos módulos de gestão das eleições, eleições presenciais e remotas.</t>
  </si>
  <si>
    <t>Modernização, paradigam de eleições remotas, oferta SaaS, agilidade na preparação da eleição, ganhos de gestão, auditoria e acompanhamento das eleições.</t>
  </si>
  <si>
    <t>META 2022 (Revisão)</t>
  </si>
  <si>
    <t>Valor 2022 (Revisão)</t>
  </si>
  <si>
    <t>15 - Ferramenta ETL Geográfica SAFE-FME</t>
  </si>
  <si>
    <t>Licenças de uso permanente do ETL geográfico FME nas versões “Server” e “Desktop”, para leitura, transformação e carga de dados geográficos, incluindo garantia e suporte técnico, com renovação das licenças por mais 1 ano (Annual Maintenance)</t>
  </si>
  <si>
    <t>Modernização tecnológica, suporte e garantia dos fluxos de integrações entre bases e sistemas de dados, valor agregado ao catálogo de serviços Prodam, com possibildade de oferta da ferramenta aos clientes PMSP.</t>
  </si>
  <si>
    <t>Promover a eficiência na gestão dos recursos públicos e o incremento de recursos para investimento, com foco na melhoria da qualidade da prestação de serviços.</t>
  </si>
  <si>
    <t>Meta estratégica nº 17.1 - Fortalecer a mobilização de recursos internos, para melhorar a capacidade municipal para arrecadação de impostos e outras receitas.</t>
  </si>
  <si>
    <t>16 - Reforma da Pedro de Toledo</t>
  </si>
  <si>
    <t>Reforma e adaptação do prédio cedido pela PMSP, localizado na rua Pedro de Toledo, para emissão do AVCB do Corpo de Bombeiros e melhoria do local de trabalhos dos colaboradores.</t>
  </si>
  <si>
    <t>Emissão do AVCB do Corpo de Bombérios do prédio e adaptações físicas do mesmo para melhoria da qualidade do espaço de trabalho dos colaboradores.</t>
  </si>
  <si>
    <t>17 - Software para Busca e Classificação de Informações / Dados - Discovery</t>
  </si>
  <si>
    <t>Solução de Segurança da Informação (LGPD)</t>
  </si>
  <si>
    <t>18 - Ferramenta para Gerenciamento Workload Baixa Plataforma (Schedulagem da Baixa)</t>
  </si>
  <si>
    <t>Controle do processamento das rotinas de sistemas da Baixa Plataforma.</t>
  </si>
  <si>
    <t>Atender requisitos dos sistemas da baixa plataforma para otimização das rotinas e redução de custos e despesas.</t>
  </si>
  <si>
    <t>Simplificar, modernizar e democratizar o acesso da população aos serviços públicos municipais.</t>
  </si>
  <si>
    <t>Proteger, recuperar e aprimorar a qualidade ambiental do Município e promover a utilização sustentável do espaço público.</t>
  </si>
  <si>
    <t>Meta estratégica nº 15.b - Mobilizar recursos significativos de todas as fontes e em todos os níveis para financiar políticas públicas e iniciativas para a conservação e recuperação das áreas prestadoras de serviços ambientais, assegurando disponibilidade de recursos financeiros, aprimorando a governança e gestão das áreas protegidas, bem como maximizar os serviços ecossistêmicos prestados pelas áreas verdes públicas e particulares do município de São Paulo.</t>
  </si>
  <si>
    <t>10 - Informações Portal Transparência</t>
  </si>
  <si>
    <t>Promover a transparência e a integridade dos órgãos públicos, por meio do aprimoramento dos mecanismos de governança municipal e combate à corrupção.</t>
  </si>
  <si>
    <t>Meta estratégica nº 16.6 - Ampliar a transparência, a prestação de contas, a efetividade e a eficiência das instituições, em todos os níveis.</t>
  </si>
  <si>
    <t>Remodelar as praças de atendimento das Subprefeituras para que centralizem todos os serviços municipais no território - Descomplica SP.</t>
  </si>
  <si>
    <t>18 - ChatBot na Azure</t>
  </si>
  <si>
    <t xml:space="preserve">19 - ChatBot no Office 365 (No code)  </t>
  </si>
  <si>
    <t>Integração dos chatbots com produtos e serviços mais complexos, exigindo profissional desenvolvedor. Permite personalizar conversas, transferir conversas para agentes humano e chamar APIs. Escolher conectores pré-criados com fluxos de trabalho usando Power Automate, ou cenários complexos com Microsoft Bot Framework. Sendo um serviço que pode ser oferecido aos clientes/Secretarias.</t>
  </si>
  <si>
    <t>Criação de chatbots para Sistemas Internos Prodam, sem a necessidade de código ou conhecimento de IA, transformando maneira da empresa se relacionar com funcionários com uma ferramenta que automatiza perguntas mais frequentes e processos de negócios comuns, sem custo extra, direto no Microsoft Teams.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</si>
</sst>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R$&quot;#,##0.00;[Red]\-&quot;R$&quot;#,##0.00"/>
    <numFmt numFmtId="165" formatCode="[$-416]mmm\-yy;@"/>
    <numFmt numFmtId="166" formatCode="_-* #,##0_-;\-* #,##0_-;_-* &quot;-&quot;??_-;_-@_-"/>
    <numFmt numFmtId="167" formatCode="_-[$R$-416]* #,##0_-;\-[$R$-416]* #,##0_-;_-[$R$-416]* &quot;-&quot;_-;_-@_-"/>
    <numFmt numFmtId="168" formatCode="_-[$R$-416]* #,##0.00_-;\-[$R$-416]* #,##0.00_-;_-[$R$-416]* &quot;-&quot;??_-;_-@_-"/>
    <numFmt numFmtId="169" formatCode="_(* #,##0.00_);_(* \(#,##0.00\);_(* &quot;-&quot;??_);_(@_)"/>
    <numFmt numFmtId="170" formatCode="0.0000"/>
    <numFmt numFmtId="171" formatCode="_-* #,##0.0000_-;\-* #,##0.0000_-;_-* &quot;-&quot;??_-;_-@_-"/>
    <numFmt numFmtId="172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36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double"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2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Courier New"/>
      <family val="3"/>
    </font>
    <font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1" fillId="0" borderId="0" applyNumberFormat="0" applyFill="0" applyBorder="0" applyAlignment="0" applyProtection="0"/>
    <xf numFmtId="16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4" fontId="3" fillId="3" borderId="2" xfId="1" applyNumberFormat="1" applyFont="1" applyFill="1" applyBorder="1" applyAlignment="1" applyProtection="1">
      <alignment horizontal="center"/>
      <protection locked="0"/>
    </xf>
    <xf numFmtId="4" fontId="8" fillId="3" borderId="2" xfId="1" applyNumberFormat="1" applyFont="1" applyFill="1" applyBorder="1" applyAlignment="1" applyProtection="1">
      <alignment horizontal="center"/>
      <protection locked="0"/>
    </xf>
    <xf numFmtId="4" fontId="6" fillId="3" borderId="0" xfId="1" applyNumberFormat="1" applyFont="1" applyFill="1" applyAlignment="1" applyProtection="1">
      <alignment horizontal="center"/>
      <protection locked="0"/>
    </xf>
    <xf numFmtId="4" fontId="0" fillId="3" borderId="0" xfId="1" applyNumberFormat="1" applyFont="1" applyFill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0" fillId="0" borderId="0" xfId="1" applyNumberFormat="1" applyFont="1" applyFill="1" applyAlignment="1" applyProtection="1">
      <alignment horizontal="center"/>
      <protection locked="0"/>
    </xf>
    <xf numFmtId="4" fontId="6" fillId="0" borderId="0" xfId="1" applyNumberFormat="1" applyFont="1" applyFill="1" applyBorder="1" applyAlignment="1" applyProtection="1">
      <alignment horizontal="center"/>
      <protection locked="0"/>
    </xf>
    <xf numFmtId="4" fontId="9" fillId="2" borderId="0" xfId="1" applyNumberFormat="1" applyFont="1" applyFill="1" applyAlignment="1" applyProtection="1">
      <alignment horizontal="center"/>
      <protection locked="0"/>
    </xf>
    <xf numFmtId="4" fontId="6" fillId="0" borderId="0" xfId="1" applyNumberFormat="1" applyFont="1" applyFill="1" applyAlignment="1" applyProtection="1">
      <alignment horizontal="center"/>
      <protection locked="0"/>
    </xf>
    <xf numFmtId="4" fontId="9" fillId="0" borderId="2" xfId="1" applyNumberFormat="1" applyFont="1" applyFill="1" applyBorder="1" applyAlignment="1" applyProtection="1">
      <alignment horizontal="center"/>
      <protection locked="0"/>
    </xf>
    <xf numFmtId="3" fontId="0" fillId="0" borderId="0" xfId="1" applyNumberFormat="1" applyFont="1" applyFill="1" applyAlignment="1" applyProtection="1">
      <alignment horizontal="center"/>
      <protection locked="0"/>
    </xf>
    <xf numFmtId="4" fontId="3" fillId="0" borderId="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0" fillId="0" borderId="0" xfId="1" applyNumberFormat="1" applyFont="1" applyFill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8" fillId="0" borderId="2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Alignment="1" applyProtection="1">
      <alignment horizontal="center"/>
    </xf>
    <xf numFmtId="0" fontId="0" fillId="0" borderId="0" xfId="0" applyFont="1"/>
    <xf numFmtId="0" fontId="0" fillId="0" borderId="0" xfId="0" applyFont="1" applyFill="1" applyBorder="1"/>
    <xf numFmtId="0" fontId="12" fillId="0" borderId="0" xfId="0" applyFont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/>
    <xf numFmtId="165" fontId="3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3" fillId="0" borderId="3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0" xfId="0" applyFill="1"/>
    <xf numFmtId="0" fontId="3" fillId="4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3" fillId="5" borderId="3" xfId="1" applyNumberFormat="1" applyFont="1" applyFill="1" applyBorder="1"/>
    <xf numFmtId="0" fontId="2" fillId="0" borderId="0" xfId="0" applyFont="1" applyFill="1"/>
    <xf numFmtId="0" fontId="3" fillId="2" borderId="4" xfId="0" applyFont="1" applyFill="1" applyBorder="1"/>
    <xf numFmtId="166" fontId="3" fillId="2" borderId="3" xfId="1" applyNumberFormat="1" applyFont="1" applyFill="1" applyBorder="1"/>
    <xf numFmtId="0" fontId="0" fillId="0" borderId="4" xfId="0" applyFont="1" applyBorder="1" applyAlignment="1">
      <alignment horizontal="left" indent="2"/>
    </xf>
    <xf numFmtId="0" fontId="0" fillId="0" borderId="0" xfId="0" applyFont="1" applyFill="1" applyBorder="1" applyAlignment="1">
      <alignment horizontal="left" indent="2"/>
    </xf>
    <xf numFmtId="166" fontId="1" fillId="0" borderId="3" xfId="1" applyNumberFormat="1" applyFont="1" applyFill="1" applyBorder="1"/>
    <xf numFmtId="0" fontId="0" fillId="0" borderId="0" xfId="0" applyFont="1" applyFill="1"/>
    <xf numFmtId="0" fontId="3" fillId="0" borderId="4" xfId="0" applyFont="1" applyFill="1" applyBorder="1"/>
    <xf numFmtId="166" fontId="0" fillId="0" borderId="3" xfId="1" applyNumberFormat="1" applyFont="1" applyFill="1" applyBorder="1"/>
    <xf numFmtId="0" fontId="0" fillId="0" borderId="4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0" fillId="0" borderId="4" xfId="0" applyFont="1" applyFill="1" applyBorder="1" applyAlignment="1">
      <alignment horizontal="left" indent="2"/>
    </xf>
    <xf numFmtId="0" fontId="0" fillId="0" borderId="4" xfId="0" applyFont="1" applyFill="1" applyBorder="1"/>
    <xf numFmtId="0" fontId="3" fillId="5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indent="2"/>
    </xf>
    <xf numFmtId="0" fontId="0" fillId="0" borderId="6" xfId="0" applyFont="1" applyFill="1" applyBorder="1" applyAlignment="1">
      <alignment horizontal="left" indent="2"/>
    </xf>
    <xf numFmtId="0" fontId="3" fillId="0" borderId="6" xfId="0" applyFont="1" applyFill="1" applyBorder="1"/>
    <xf numFmtId="166" fontId="3" fillId="0" borderId="3" xfId="1" applyNumberFormat="1" applyFont="1" applyFill="1" applyBorder="1"/>
    <xf numFmtId="0" fontId="0" fillId="0" borderId="6" xfId="0" applyFont="1" applyFill="1" applyBorder="1" applyAlignment="1">
      <alignment horizontal="left" indent="1"/>
    </xf>
    <xf numFmtId="166" fontId="3" fillId="0" borderId="0" xfId="1" applyNumberFormat="1" applyFont="1" applyFill="1" applyBorder="1"/>
    <xf numFmtId="166" fontId="3" fillId="0" borderId="0" xfId="1" applyNumberFormat="1" applyFont="1" applyFill="1" applyBorder="1" applyAlignment="1"/>
    <xf numFmtId="166" fontId="3" fillId="0" borderId="3" xfId="0" applyNumberFormat="1" applyFont="1" applyFill="1" applyBorder="1"/>
    <xf numFmtId="166" fontId="3" fillId="0" borderId="3" xfId="0" applyNumberFormat="1" applyFont="1" applyFill="1" applyBorder="1" applyAlignment="1"/>
    <xf numFmtId="166" fontId="2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0" fillId="0" borderId="0" xfId="0" applyFill="1" applyBorder="1"/>
    <xf numFmtId="0" fontId="3" fillId="0" borderId="0" xfId="0" applyFont="1"/>
    <xf numFmtId="165" fontId="0" fillId="0" borderId="0" xfId="0" applyNumberFormat="1"/>
    <xf numFmtId="165" fontId="11" fillId="0" borderId="0" xfId="0" applyNumberFormat="1" applyFont="1" applyFill="1"/>
    <xf numFmtId="165" fontId="10" fillId="0" borderId="0" xfId="0" applyNumberFormat="1" applyFont="1" applyFill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/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6" fontId="1" fillId="3" borderId="3" xfId="1" applyNumberFormat="1" applyFont="1" applyFill="1" applyBorder="1"/>
    <xf numFmtId="0" fontId="18" fillId="0" borderId="0" xfId="0" applyFont="1"/>
    <xf numFmtId="0" fontId="18" fillId="0" borderId="0" xfId="0" applyFont="1" applyFill="1" applyBorder="1"/>
    <xf numFmtId="0" fontId="1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166" fontId="3" fillId="2" borderId="7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166" fontId="0" fillId="0" borderId="9" xfId="1" applyNumberFormat="1" applyFont="1" applyBorder="1" applyAlignment="1">
      <alignment vertical="center"/>
    </xf>
    <xf numFmtId="166" fontId="3" fillId="0" borderId="8" xfId="1" applyNumberFormat="1" applyFont="1" applyBorder="1" applyAlignment="1">
      <alignment vertical="center"/>
    </xf>
    <xf numFmtId="166" fontId="3" fillId="0" borderId="8" xfId="1" applyNumberFormat="1" applyFont="1" applyBorder="1" applyAlignment="1">
      <alignment vertical="center" wrapText="1"/>
    </xf>
    <xf numFmtId="166" fontId="3" fillId="2" borderId="7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 wrapText="1"/>
    </xf>
    <xf numFmtId="166" fontId="0" fillId="0" borderId="0" xfId="0" applyNumberForma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6" fontId="3" fillId="2" borderId="14" xfId="1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166" fontId="3" fillId="7" borderId="12" xfId="1" applyNumberFormat="1" applyFont="1" applyFill="1" applyBorder="1" applyAlignment="1">
      <alignment vertical="center"/>
    </xf>
    <xf numFmtId="166" fontId="3" fillId="7" borderId="12" xfId="0" applyNumberFormat="1" applyFont="1" applyFill="1" applyBorder="1" applyAlignment="1">
      <alignment horizontal="center" vertical="center"/>
    </xf>
    <xf numFmtId="166" fontId="3" fillId="0" borderId="11" xfId="0" applyNumberFormat="1" applyFont="1" applyBorder="1" applyAlignment="1">
      <alignment vertical="center"/>
    </xf>
    <xf numFmtId="166" fontId="3" fillId="6" borderId="10" xfId="1" applyNumberFormat="1" applyFont="1" applyFill="1" applyBorder="1" applyAlignment="1">
      <alignment vertical="center"/>
    </xf>
    <xf numFmtId="4" fontId="0" fillId="8" borderId="0" xfId="1" applyNumberFormat="1" applyFont="1" applyFill="1" applyAlignment="1" applyProtection="1">
      <alignment horizontal="center"/>
    </xf>
    <xf numFmtId="4" fontId="3" fillId="8" borderId="2" xfId="1" applyNumberFormat="1" applyFont="1" applyFill="1" applyBorder="1" applyAlignment="1" applyProtection="1">
      <alignment horizontal="center"/>
    </xf>
    <xf numFmtId="4" fontId="6" fillId="8" borderId="1" xfId="1" applyNumberFormat="1" applyFont="1" applyFill="1" applyBorder="1" applyAlignment="1" applyProtection="1">
      <alignment horizontal="center"/>
    </xf>
    <xf numFmtId="4" fontId="6" fillId="8" borderId="0" xfId="1" applyNumberFormat="1" applyFont="1" applyFill="1" applyBorder="1" applyAlignment="1" applyProtection="1">
      <alignment horizontal="center"/>
    </xf>
    <xf numFmtId="4" fontId="8" fillId="8" borderId="2" xfId="1" applyNumberFormat="1" applyFont="1" applyFill="1" applyBorder="1" applyAlignment="1" applyProtection="1">
      <alignment horizontal="center"/>
    </xf>
    <xf numFmtId="4" fontId="9" fillId="8" borderId="0" xfId="1" applyNumberFormat="1" applyFont="1" applyFill="1" applyAlignment="1" applyProtection="1">
      <alignment horizontal="center"/>
      <protection locked="0"/>
    </xf>
    <xf numFmtId="4" fontId="9" fillId="8" borderId="0" xfId="1" applyNumberFormat="1" applyFont="1" applyFill="1" applyAlignment="1" applyProtection="1">
      <alignment horizontal="center"/>
    </xf>
    <xf numFmtId="4" fontId="6" fillId="8" borderId="0" xfId="1" applyNumberFormat="1" applyFont="1" applyFill="1" applyAlignment="1" applyProtection="1">
      <alignment horizontal="center"/>
    </xf>
    <xf numFmtId="4" fontId="9" fillId="8" borderId="2" xfId="1" applyNumberFormat="1" applyFont="1" applyFill="1" applyBorder="1" applyAlignment="1" applyProtection="1">
      <alignment horizontal="center"/>
      <protection locked="0"/>
    </xf>
    <xf numFmtId="4" fontId="0" fillId="8" borderId="0" xfId="1" applyNumberFormat="1" applyFont="1" applyFill="1" applyAlignment="1" applyProtection="1">
      <alignment horizontal="center"/>
      <protection locked="0"/>
    </xf>
    <xf numFmtId="4" fontId="6" fillId="8" borderId="0" xfId="1" applyNumberFormat="1" applyFont="1" applyFill="1" applyBorder="1" applyAlignment="1" applyProtection="1">
      <alignment horizontal="center"/>
      <protection locked="0"/>
    </xf>
    <xf numFmtId="4" fontId="10" fillId="8" borderId="0" xfId="1" applyNumberFormat="1" applyFont="1" applyFill="1" applyAlignment="1" applyProtection="1">
      <alignment horizontal="center"/>
      <protection locked="0"/>
    </xf>
    <xf numFmtId="4" fontId="6" fillId="8" borderId="0" xfId="1" applyNumberFormat="1" applyFont="1" applyFill="1" applyAlignment="1" applyProtection="1">
      <alignment horizontal="center"/>
      <protection locked="0"/>
    </xf>
    <xf numFmtId="4" fontId="3" fillId="8" borderId="2" xfId="1" applyNumberFormat="1" applyFont="1" applyFill="1" applyBorder="1" applyAlignment="1" applyProtection="1">
      <alignment horizontal="center"/>
      <protection locked="0"/>
    </xf>
    <xf numFmtId="4" fontId="8" fillId="8" borderId="2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166" fontId="1" fillId="8" borderId="3" xfId="1" applyNumberFormat="1" applyFont="1" applyFill="1" applyBorder="1"/>
    <xf numFmtId="166" fontId="3" fillId="8" borderId="3" xfId="1" applyNumberFormat="1" applyFont="1" applyFill="1" applyBorder="1"/>
    <xf numFmtId="166" fontId="0" fillId="8" borderId="3" xfId="1" applyNumberFormat="1" applyFont="1" applyFill="1" applyBorder="1"/>
    <xf numFmtId="164" fontId="2" fillId="9" borderId="16" xfId="0" applyNumberFormat="1" applyFont="1" applyFill="1" applyBorder="1" applyAlignment="1">
      <alignment horizontal="right" vertical="center" wrapText="1"/>
    </xf>
    <xf numFmtId="0" fontId="2" fillId="9" borderId="16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166" fontId="0" fillId="10" borderId="9" xfId="1" applyNumberFormat="1" applyFont="1" applyFill="1" applyBorder="1" applyAlignment="1">
      <alignment vertical="center"/>
    </xf>
    <xf numFmtId="166" fontId="0" fillId="10" borderId="9" xfId="1" applyNumberFormat="1" applyFont="1" applyFill="1" applyBorder="1" applyAlignment="1">
      <alignment vertical="center" wrapText="1"/>
    </xf>
    <xf numFmtId="166" fontId="3" fillId="6" borderId="10" xfId="0" applyNumberFormat="1" applyFont="1" applyFill="1" applyBorder="1" applyAlignment="1">
      <alignment vertical="center"/>
    </xf>
    <xf numFmtId="166" fontId="10" fillId="0" borderId="9" xfId="1" applyNumberFormat="1" applyFont="1" applyBorder="1" applyAlignment="1">
      <alignment vertical="center"/>
    </xf>
    <xf numFmtId="166" fontId="23" fillId="0" borderId="8" xfId="1" applyNumberFormat="1" applyFont="1" applyBorder="1" applyAlignment="1">
      <alignment vertical="center"/>
    </xf>
    <xf numFmtId="166" fontId="23" fillId="2" borderId="7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1" fontId="0" fillId="0" borderId="9" xfId="1" applyNumberFormat="1" applyFont="1" applyBorder="1" applyAlignment="1">
      <alignment vertical="center"/>
    </xf>
    <xf numFmtId="0" fontId="3" fillId="8" borderId="0" xfId="0" applyFont="1" applyFill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166" fontId="3" fillId="3" borderId="10" xfId="1" applyNumberFormat="1" applyFont="1" applyFill="1" applyBorder="1" applyAlignment="1">
      <alignment vertical="center"/>
    </xf>
    <xf numFmtId="166" fontId="3" fillId="3" borderId="10" xfId="0" applyNumberFormat="1" applyFont="1" applyFill="1" applyBorder="1" applyAlignment="1">
      <alignment vertical="center"/>
    </xf>
    <xf numFmtId="166" fontId="3" fillId="8" borderId="0" xfId="1" applyNumberFormat="1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 applyProtection="1">
      <alignment vertical="center" wrapText="1"/>
      <protection locked="0"/>
    </xf>
    <xf numFmtId="14" fontId="1" fillId="0" borderId="0" xfId="0" applyNumberFormat="1" applyFont="1" applyAlignment="1">
      <alignment vertical="center" wrapText="1"/>
    </xf>
    <xf numFmtId="0" fontId="0" fillId="0" borderId="0" xfId="0" applyAlignment="1">
      <alignment horizontal="justify" vertical="center"/>
    </xf>
    <xf numFmtId="168" fontId="3" fillId="0" borderId="0" xfId="0" applyNumberFormat="1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49" fontId="26" fillId="0" borderId="0" xfId="0" applyNumberFormat="1" applyFont="1" applyAlignment="1" applyProtection="1">
      <alignment vertical="center" wrapText="1"/>
      <protection locked="0"/>
    </xf>
    <xf numFmtId="167" fontId="3" fillId="0" borderId="0" xfId="0" applyNumberFormat="1" applyFont="1" applyAlignment="1">
      <alignment vertical="center" wrapText="1"/>
    </xf>
    <xf numFmtId="0" fontId="1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3" fontId="1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3" fontId="16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3" fillId="8" borderId="2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 indent="2"/>
    </xf>
    <xf numFmtId="0" fontId="0" fillId="8" borderId="0" xfId="0" applyFill="1" applyAlignment="1">
      <alignment horizontal="left" indent="6"/>
    </xf>
    <xf numFmtId="0" fontId="6" fillId="8" borderId="0" xfId="0" applyFont="1" applyFill="1" applyAlignment="1">
      <alignment horizontal="left" indent="2"/>
    </xf>
    <xf numFmtId="0" fontId="0" fillId="8" borderId="0" xfId="0" applyFill="1" applyAlignment="1">
      <alignment horizontal="left"/>
    </xf>
    <xf numFmtId="0" fontId="9" fillId="8" borderId="0" xfId="0" applyFont="1" applyFill="1" applyAlignment="1">
      <alignment horizontal="left" indent="2"/>
    </xf>
    <xf numFmtId="0" fontId="9" fillId="2" borderId="0" xfId="0" applyFont="1" applyFill="1" applyAlignment="1">
      <alignment horizontal="left" indent="2"/>
    </xf>
    <xf numFmtId="0" fontId="9" fillId="8" borderId="2" xfId="0" applyFont="1" applyFill="1" applyBorder="1" applyAlignment="1">
      <alignment horizontal="left" indent="2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17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4" fontId="7" fillId="0" borderId="0" xfId="1" applyNumberFormat="1" applyFont="1" applyFill="1" applyAlignment="1" applyProtection="1">
      <alignment horizontal="center"/>
      <protection locked="0"/>
    </xf>
    <xf numFmtId="172" fontId="0" fillId="0" borderId="0" xfId="9" applyNumberFormat="1" applyFont="1" applyFill="1" applyAlignment="1" applyProtection="1">
      <alignment horizontal="center"/>
      <protection locked="0"/>
    </xf>
    <xf numFmtId="10" fontId="27" fillId="0" borderId="0" xfId="9" applyNumberFormat="1" applyFont="1" applyAlignment="1">
      <alignment horizontal="center" vertical="center" readingOrder="1"/>
    </xf>
    <xf numFmtId="166" fontId="7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" fontId="8" fillId="0" borderId="1" xfId="1" applyNumberFormat="1" applyFont="1" applyFill="1" applyBorder="1" applyAlignment="1" applyProtection="1">
      <alignment horizontal="center"/>
      <protection locked="0"/>
    </xf>
    <xf numFmtId="4" fontId="7" fillId="0" borderId="0" xfId="1" applyNumberFormat="1" applyFont="1" applyFill="1" applyBorder="1" applyAlignment="1" applyProtection="1">
      <alignment horizontal="center"/>
      <protection locked="0"/>
    </xf>
    <xf numFmtId="4" fontId="8" fillId="0" borderId="0" xfId="1" applyNumberFormat="1" applyFont="1" applyFill="1" applyBorder="1" applyAlignment="1" applyProtection="1">
      <alignment horizontal="center"/>
      <protection locked="0"/>
    </xf>
    <xf numFmtId="4" fontId="28" fillId="0" borderId="0" xfId="1" applyNumberFormat="1" applyFont="1" applyFill="1" applyBorder="1" applyAlignment="1" applyProtection="1">
      <alignment horizontal="center"/>
    </xf>
    <xf numFmtId="4" fontId="28" fillId="2" borderId="0" xfId="1" applyNumberFormat="1" applyFont="1" applyFill="1" applyBorder="1" applyAlignment="1" applyProtection="1">
      <alignment horizontal="center"/>
      <protection locked="0"/>
    </xf>
    <xf numFmtId="4" fontId="28" fillId="0" borderId="2" xfId="1" applyNumberFormat="1" applyFont="1" applyFill="1" applyBorder="1" applyAlignment="1" applyProtection="1">
      <alignment horizontal="center"/>
      <protection locked="0"/>
    </xf>
    <xf numFmtId="4" fontId="8" fillId="3" borderId="0" xfId="1" applyNumberFormat="1" applyFont="1" applyFill="1" applyBorder="1" applyAlignment="1" applyProtection="1">
      <alignment horizontal="center"/>
      <protection locked="0"/>
    </xf>
    <xf numFmtId="4" fontId="7" fillId="3" borderId="0" xfId="1" applyNumberFormat="1" applyFont="1" applyFill="1" applyBorder="1" applyAlignment="1" applyProtection="1">
      <alignment horizontal="center"/>
      <protection locked="0"/>
    </xf>
    <xf numFmtId="0" fontId="0" fillId="8" borderId="0" xfId="0" applyFont="1" applyFill="1" applyBorder="1"/>
    <xf numFmtId="0" fontId="3" fillId="8" borderId="0" xfId="0" applyFont="1" applyFill="1" applyBorder="1"/>
    <xf numFmtId="0" fontId="18" fillId="8" borderId="0" xfId="0" applyFont="1" applyFill="1" applyBorder="1"/>
    <xf numFmtId="165" fontId="0" fillId="8" borderId="0" xfId="0" applyNumberFormat="1" applyFill="1" applyBorder="1"/>
    <xf numFmtId="0" fontId="0" fillId="8" borderId="0" xfId="0" applyFill="1" applyBorder="1"/>
    <xf numFmtId="166" fontId="1" fillId="8" borderId="18" xfId="1" applyNumberFormat="1" applyFont="1" applyFill="1" applyBorder="1"/>
    <xf numFmtId="166" fontId="7" fillId="0" borderId="9" xfId="1" applyNumberFormat="1" applyFont="1" applyBorder="1" applyAlignment="1">
      <alignment vertical="center"/>
    </xf>
    <xf numFmtId="166" fontId="8" fillId="0" borderId="8" xfId="1" applyNumberFormat="1" applyFont="1" applyBorder="1" applyAlignment="1">
      <alignment vertical="center"/>
    </xf>
    <xf numFmtId="166" fontId="8" fillId="2" borderId="7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14" fontId="0" fillId="0" borderId="0" xfId="0" applyNumberFormat="1" applyFont="1" applyFill="1" applyAlignment="1">
      <alignment vertical="center" wrapText="1"/>
    </xf>
    <xf numFmtId="14" fontId="7" fillId="0" borderId="0" xfId="1" applyNumberFormat="1" applyFont="1" applyFill="1" applyAlignment="1">
      <alignment vertical="center" wrapText="1"/>
    </xf>
    <xf numFmtId="0" fontId="20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 wrapText="1"/>
    </xf>
    <xf numFmtId="166" fontId="7" fillId="11" borderId="0" xfId="1" applyNumberFormat="1" applyFont="1" applyFill="1" applyAlignment="1">
      <alignment vertical="center" wrapText="1"/>
    </xf>
    <xf numFmtId="170" fontId="0" fillId="11" borderId="0" xfId="0" applyNumberFormat="1" applyFill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70" fontId="7" fillId="11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166" fontId="0" fillId="11" borderId="0" xfId="1" applyNumberFormat="1" applyFont="1" applyFill="1" applyAlignment="1">
      <alignment vertical="center" wrapText="1"/>
    </xf>
    <xf numFmtId="9" fontId="3" fillId="0" borderId="19" xfId="9" applyFont="1" applyFill="1" applyBorder="1" applyAlignment="1"/>
    <xf numFmtId="0" fontId="0" fillId="0" borderId="0" xfId="0" applyBorder="1"/>
    <xf numFmtId="0" fontId="5" fillId="0" borderId="0" xfId="0" applyFont="1" applyBorder="1" applyAlignment="1" applyProtection="1">
      <alignment horizontal="left"/>
      <protection locked="0"/>
    </xf>
  </cellXfs>
  <cellStyles count="13">
    <cellStyle name="Normal" xfId="0" builtinId="0"/>
    <cellStyle name="Normal 2" xfId="3" xr:uid="{00000000-0005-0000-0000-000001000000}"/>
    <cellStyle name="Normal 4" xfId="4" xr:uid="{00000000-0005-0000-0000-000002000000}"/>
    <cellStyle name="Normal 5" xfId="5" xr:uid="{00000000-0005-0000-0000-000003000000}"/>
    <cellStyle name="Normal 7" xfId="6" xr:uid="{00000000-0005-0000-0000-000004000000}"/>
    <cellStyle name="Porcentagem" xfId="9" builtinId="5"/>
    <cellStyle name="Separador de milhares 2" xfId="7" xr:uid="{00000000-0005-0000-0000-000006000000}"/>
    <cellStyle name="Vírgula" xfId="1" builtinId="3"/>
    <cellStyle name="Vírgula 2" xfId="2" xr:uid="{00000000-0005-0000-0000-000008000000}"/>
    <cellStyle name="Vírgula 2 2" xfId="12" xr:uid="{00000000-0005-0000-0000-000009000000}"/>
    <cellStyle name="Vírgula 2 3" xfId="11" xr:uid="{00000000-0005-0000-0000-00000A000000}"/>
    <cellStyle name="Vírgula 3" xfId="10" xr:uid="{00000000-0005-0000-0000-00000B000000}"/>
    <cellStyle name="Vírgula 4 4" xfId="8" xr:uid="{00000000-0005-0000-0000-00000C000000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[$R$-416]* #,##0_-;\-[$R$-416]* #,##0_-;_-[$R$-416]* &quot;-&quot;_-;_-@_-"/>
      <fill>
        <patternFill patternType="solid">
          <fgColor indexed="64"/>
          <bgColor theme="7" tint="0.3999755851924192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[$R$-416]* #,##0_-;\-[$R$-416]* #,##0_-;_-[$R$-416]* &quot;-&quot;_-;_-@_-"/>
      <fill>
        <patternFill patternType="solid">
          <fgColor indexed="64"/>
          <bgColor theme="7" tint="0.3999755851924192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499984740745262"/>
        </left>
        <right style="medium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_-* #,##0_-;\-* #,##0_-;_-* &quot;-&quot;?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 tint="-0.499984740745262"/>
        </left>
        <right style="medium">
          <color theme="0" tint="-0.499984740745262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62864</xdr:colOff>
      <xdr:row>2</xdr:row>
      <xdr:rowOff>81629</xdr:rowOff>
    </xdr:from>
    <xdr:ext cx="2013585" cy="4249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62864" y="1024604"/>
              <a:ext cx="20135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Total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de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Horas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Faturadas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Total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de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Horas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Trabalhadas</m:t>
                        </m:r>
                      </m:den>
                    </m:f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62864" y="1024604"/>
              <a:ext cx="20135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+mn-lt"/>
                </a:rPr>
                <a:t>(</a:t>
              </a:r>
              <a:r>
                <a:rPr lang="pt-BR" sz="1100" b="0" i="0">
                  <a:latin typeface="+mn-lt"/>
                </a:rPr>
                <a:t>Total de Horas Faturadas)/(Total de Horas Trabalhadas)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91439</xdr:colOff>
      <xdr:row>3</xdr:row>
      <xdr:rowOff>100679</xdr:rowOff>
    </xdr:from>
    <xdr:ext cx="2013585" cy="413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 txBox="1"/>
          </xdr:nvSpPr>
          <xdr:spPr>
            <a:xfrm>
              <a:off x="91439" y="1653254"/>
              <a:ext cx="201358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Faturas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a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Receber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no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Ano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Faturamento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do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Ano</m:t>
                        </m:r>
                      </m:den>
                    </m:f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91439" y="1653254"/>
              <a:ext cx="201358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+mn-lt"/>
                </a:rPr>
                <a:t>(</a:t>
              </a:r>
              <a:r>
                <a:rPr lang="pt-BR" sz="1100" b="0" i="0">
                  <a:latin typeface="Cambria Math"/>
                </a:rPr>
                <a:t>Faturas a Receber no Ano</a:t>
              </a:r>
              <a:r>
                <a:rPr lang="pt-BR" sz="1100" b="0" i="0">
                  <a:latin typeface="+mn-lt"/>
                </a:rPr>
                <a:t>)/(</a:t>
              </a:r>
              <a:r>
                <a:rPr lang="pt-BR" sz="1100" b="0" i="0">
                  <a:latin typeface="Cambria Math"/>
                </a:rPr>
                <a:t>Faturamento do Ano</a:t>
              </a:r>
              <a:r>
                <a:rPr lang="pt-BR" sz="1100" b="0" i="0">
                  <a:latin typeface="+mn-lt"/>
                </a:rPr>
                <a:t>)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81914</xdr:colOff>
      <xdr:row>4</xdr:row>
      <xdr:rowOff>81629</xdr:rowOff>
    </xdr:from>
    <xdr:ext cx="2013585" cy="4137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81914" y="2243804"/>
              <a:ext cx="201358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Ativo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Circulante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Passivo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Circulante</m:t>
                        </m:r>
                      </m:den>
                    </m:f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81914" y="2243804"/>
              <a:ext cx="201358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+mn-lt"/>
                </a:rPr>
                <a:t>(</a:t>
              </a:r>
              <a:r>
                <a:rPr lang="pt-BR" sz="1100" b="0" i="0">
                  <a:latin typeface="Cambria Math"/>
                </a:rPr>
                <a:t>Ativo Circulante</a:t>
              </a:r>
              <a:r>
                <a:rPr lang="pt-BR" sz="1100" b="0" i="0">
                  <a:latin typeface="+mn-lt"/>
                </a:rPr>
                <a:t>)/(</a:t>
              </a:r>
              <a:r>
                <a:rPr lang="pt-BR" sz="1100" b="0" i="0">
                  <a:latin typeface="Cambria Math"/>
                </a:rPr>
                <a:t>Passivo Circulante</a:t>
              </a:r>
              <a:r>
                <a:rPr lang="pt-BR" sz="1100" b="0" i="0">
                  <a:latin typeface="+mn-lt"/>
                </a:rPr>
                <a:t>)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5</xdr:row>
      <xdr:rowOff>95250</xdr:rowOff>
    </xdr:from>
    <xdr:ext cx="1905000" cy="4138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152400" y="2867025"/>
              <a:ext cx="1905000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Saldo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Final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de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Caixa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Saldo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Inicial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de</m:t>
                        </m:r>
                        <m:r>
                          <a:rPr lang="pt-BR" sz="1100" b="0" i="0">
                            <a:latin typeface="Cambria Math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/>
                          </a:rPr>
                          <m:t>Caixa</m:t>
                        </m:r>
                      </m:den>
                    </m:f>
                    <m:r>
                      <a:rPr lang="pt-BR" sz="1100" b="0" i="0">
                        <a:latin typeface="Cambria Math"/>
                      </a:rPr>
                      <m:t>−1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152400" y="2867025"/>
              <a:ext cx="1905000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1100" i="0">
                  <a:latin typeface="+mn-lt"/>
                </a:rPr>
                <a:t>(</a:t>
              </a:r>
              <a:r>
                <a:rPr lang="pt-BR" sz="1100" b="0" i="0">
                  <a:latin typeface="+mn-lt"/>
                </a:rPr>
                <a:t>Saldo Final de Caixa)/(Saldo Inicial de Caixa)−1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13" displayName="Tabela13" ref="A2:J21" totalsRowShown="0" headerRowDxfId="31" dataDxfId="30">
  <autoFilter ref="A2:J21" xr:uid="{00000000-0009-0000-0100-000002000000}"/>
  <tableColumns count="10">
    <tableColumn id="1" xr3:uid="{00000000-0010-0000-0000-000001000000}" name="INVESTIMENTO" dataDxfId="29"/>
    <tableColumn id="2" xr3:uid="{00000000-0010-0000-0000-000002000000}" name="INÍCIO" dataDxfId="28"/>
    <tableColumn id="3" xr3:uid="{00000000-0010-0000-0000-000003000000}" name="TÉRMINO" dataDxfId="27"/>
    <tableColumn id="10" xr3:uid="{00000000-0010-0000-0000-00000A000000}" name="VALOR 2021" dataDxfId="26"/>
    <tableColumn id="9" xr3:uid="{00000000-0010-0000-0000-000009000000}" name="VALOR 2022" dataDxfId="25"/>
    <tableColumn id="4" xr3:uid="{03667C89-B3C5-4AE0-9817-EB9C3CF34A2E}" name="Valor 2022 (Revisão)" dataDxfId="24" dataCellStyle="Vírgula"/>
    <tableColumn id="5" xr3:uid="{00000000-0010-0000-0000-000005000000}" name="DESCRIÇÃO" dataDxfId="23"/>
    <tableColumn id="6" xr3:uid="{00000000-0010-0000-0000-000006000000}" name="BENEFÍCIOS" dataDxfId="22"/>
    <tableColumn id="7" xr3:uid="{00000000-0010-0000-0000-000007000000}" name="OBJETIVO ESTRATÉGICO RELACIONADO" dataDxfId="21"/>
    <tableColumn id="8" xr3:uid="{00000000-0010-0000-0000-000008000000}" name="META ESTRATÉGICA RELACIONADA" dataDxfId="2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2:F8" totalsRowShown="0" headerRowDxfId="19" dataDxfId="18">
  <autoFilter ref="A2:F8" xr:uid="{00000000-0009-0000-0100-000005000000}"/>
  <tableColumns count="6">
    <tableColumn id="1" xr3:uid="{00000000-0010-0000-0100-000001000000}" name="INDICADOR" dataDxfId="17"/>
    <tableColumn id="2" xr3:uid="{00000000-0010-0000-0100-000002000000}" name="DESCRIÇÃO" dataDxfId="16"/>
    <tableColumn id="3" xr3:uid="{00000000-0010-0000-0100-000003000000}" name="INTERPRETAÇÃO" dataDxfId="15"/>
    <tableColumn id="7" xr3:uid="{00000000-0010-0000-0100-000007000000}" name="META 2021" dataDxfId="14"/>
    <tableColumn id="4" xr3:uid="{F1BDE3D5-2784-4DDE-9FF9-BA7A3945FC33}" name="META 2022" dataDxfId="13"/>
    <tableColumn id="6" xr3:uid="{00000000-0010-0000-0100-000006000000}" name="META 2022 (Revisão)" dataDxfId="12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" displayName="Tabela1" ref="A2:J22" totalsRowShown="0" headerRowDxfId="11" dataDxfId="10">
  <autoFilter ref="A2:J22" xr:uid="{00000000-0009-0000-0100-000003000000}"/>
  <tableColumns count="10">
    <tableColumn id="1" xr3:uid="{00000000-0010-0000-0200-000001000000}" name="PRODUTO" dataDxfId="9"/>
    <tableColumn id="2" xr3:uid="{00000000-0010-0000-0200-000002000000}" name="INÍCIO" dataDxfId="8"/>
    <tableColumn id="3" xr3:uid="{00000000-0010-0000-0200-000003000000}" name="TÉRMINO" dataDxfId="7"/>
    <tableColumn id="10" xr3:uid="{00000000-0010-0000-0200-00000A000000}" name="VALOR 2021" dataDxfId="6"/>
    <tableColumn id="9" xr3:uid="{00000000-0010-0000-0200-000009000000}" name="VALOR 2022" dataDxfId="5"/>
    <tableColumn id="4" xr3:uid="{94CA57B4-D2B7-4646-883E-2A7C9AD47F22}" name="Valor 2022 (Revisão)" dataDxfId="4" dataCellStyle="Vírgula"/>
    <tableColumn id="5" xr3:uid="{00000000-0010-0000-0200-000005000000}" name="DESCRIÇÃO" dataDxfId="3"/>
    <tableColumn id="6" xr3:uid="{00000000-0010-0000-0200-000006000000}" name="BENEFÍCIOS" dataDxfId="2"/>
    <tableColumn id="7" xr3:uid="{00000000-0010-0000-0200-000007000000}" name="OBJETIVO ESTRATÉGICO RELACIONADO" dataDxfId="1"/>
    <tableColumn id="8" xr3:uid="{00000000-0010-0000-0200-000008000000}" name="META ESTRATÉGICA RELACIONADA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X9"/>
  <sheetViews>
    <sheetView showGridLines="0" tabSelected="1" zoomScale="80" zoomScaleNormal="80" workbookViewId="0">
      <selection activeCell="C4" sqref="C4"/>
    </sheetView>
  </sheetViews>
  <sheetFormatPr defaultRowHeight="14.5" x14ac:dyDescent="0.35"/>
  <cols>
    <col min="1" max="1" width="9.1796875" style="1"/>
    <col min="2" max="2" width="9.1796875" hidden="1" customWidth="1"/>
    <col min="24" max="24" width="48.7265625" customWidth="1"/>
  </cols>
  <sheetData>
    <row r="3" spans="2:24" ht="33.5" x14ac:dyDescent="0.75">
      <c r="C3" s="2" t="s">
        <v>6</v>
      </c>
    </row>
    <row r="4" spans="2:24" ht="33.5" x14ac:dyDescent="0.75">
      <c r="C4" s="2" t="s">
        <v>339</v>
      </c>
    </row>
    <row r="9" spans="2:24" ht="46" x14ac:dyDescent="1">
      <c r="B9" s="3" t="e">
        <f>VLOOKUP(C9,#REF!,2,0)</f>
        <v>#REF!</v>
      </c>
      <c r="C9" s="228" t="s">
        <v>5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</row>
  </sheetData>
  <mergeCells count="1">
    <mergeCell ref="C9:X9"/>
  </mergeCells>
  <dataValidations count="1">
    <dataValidation type="list" allowBlank="1" showInputMessage="1" showErrorMessage="1" sqref="C9:X9" xr:uid="{00000000-0002-0000-0000-000000000000}">
      <formula1>#REF!</formula1>
    </dataValidation>
  </dataValidations>
  <pageMargins left="0.51181102362204722" right="0.51181102362204722" top="0.78740157480314965" bottom="0.78740157480314965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Q161"/>
  <sheetViews>
    <sheetView showGridLines="0" topLeftCell="D1" zoomScaleNormal="100" workbookViewId="0">
      <selection activeCell="N142" sqref="N142"/>
    </sheetView>
  </sheetViews>
  <sheetFormatPr defaultColWidth="9.1796875" defaultRowHeight="14.5" outlineLevelRow="3" outlineLevelCol="1" x14ac:dyDescent="0.35"/>
  <cols>
    <col min="1" max="1" width="3.453125" style="178" customWidth="1"/>
    <col min="2" max="2" width="4.453125" style="178" bestFit="1" customWidth="1"/>
    <col min="3" max="3" width="47.7265625" style="187" customWidth="1"/>
    <col min="4" max="5" width="14.7265625" style="188" customWidth="1"/>
    <col min="6" max="6" width="14.7265625" style="188" hidden="1" customWidth="1" outlineLevel="1"/>
    <col min="7" max="7" width="14.7265625" style="188" customWidth="1" collapsed="1"/>
    <col min="8" max="8" width="14.7265625" style="188" hidden="1" customWidth="1" outlineLevel="1"/>
    <col min="9" max="9" width="14.7265625" style="188" customWidth="1" collapsed="1"/>
    <col min="10" max="10" width="14.7265625" style="188" hidden="1" customWidth="1" outlineLevel="1"/>
    <col min="11" max="11" width="14.7265625" style="188" customWidth="1" collapsed="1"/>
    <col min="12" max="12" width="14.7265625" style="188" hidden="1" customWidth="1" outlineLevel="1"/>
    <col min="13" max="13" width="14.7265625" style="188" customWidth="1" collapsed="1"/>
    <col min="14" max="14" width="14.7265625" style="188" customWidth="1" outlineLevel="1"/>
    <col min="15" max="15" width="14.7265625" style="188" customWidth="1"/>
    <col min="16" max="16" width="14.7265625" style="188" customWidth="1" outlineLevel="1"/>
    <col min="17" max="17" width="14.7265625" style="188" customWidth="1"/>
    <col min="18" max="18" width="9.1796875" style="69"/>
    <col min="19" max="16384" width="9.1796875" style="178"/>
  </cols>
  <sheetData>
    <row r="1" spans="2:17" s="71" customFormat="1" ht="28.5" x14ac:dyDescent="0.65">
      <c r="C1" s="169" t="s">
        <v>5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  <c r="O1" s="171"/>
      <c r="P1" s="171"/>
      <c r="Q1" s="171"/>
    </row>
    <row r="2" spans="2:17" s="71" customFormat="1" x14ac:dyDescent="0.35">
      <c r="C2" s="72" t="s">
        <v>131</v>
      </c>
      <c r="D2" s="170"/>
      <c r="E2" s="170"/>
      <c r="F2" s="172">
        <v>17</v>
      </c>
      <c r="G2" s="170"/>
      <c r="H2" s="172">
        <v>18</v>
      </c>
      <c r="I2" s="172"/>
      <c r="J2" s="172"/>
      <c r="K2" s="172"/>
      <c r="L2" s="170"/>
      <c r="M2" s="172"/>
      <c r="N2" s="170"/>
      <c r="O2" s="172"/>
      <c r="P2" s="170"/>
      <c r="Q2" s="172"/>
    </row>
    <row r="3" spans="2:17" s="71" customFormat="1" x14ac:dyDescent="0.35">
      <c r="C3" s="173"/>
      <c r="D3" s="174" t="s">
        <v>129</v>
      </c>
      <c r="E3" s="174" t="s">
        <v>129</v>
      </c>
      <c r="F3" s="174" t="s">
        <v>130</v>
      </c>
      <c r="G3" s="174" t="s">
        <v>129</v>
      </c>
      <c r="H3" s="174" t="s">
        <v>130</v>
      </c>
      <c r="I3" s="174" t="s">
        <v>129</v>
      </c>
      <c r="J3" s="174" t="s">
        <v>130</v>
      </c>
      <c r="K3" s="174" t="s">
        <v>129</v>
      </c>
      <c r="L3" s="174" t="s">
        <v>130</v>
      </c>
      <c r="M3" s="174" t="s">
        <v>129</v>
      </c>
      <c r="N3" s="174" t="s">
        <v>130</v>
      </c>
      <c r="O3" s="174" t="s">
        <v>129</v>
      </c>
      <c r="P3" s="174" t="s">
        <v>130</v>
      </c>
      <c r="Q3" s="174" t="s">
        <v>129</v>
      </c>
    </row>
    <row r="4" spans="2:17" s="71" customFormat="1" hidden="1" x14ac:dyDescent="0.35">
      <c r="C4" s="173"/>
      <c r="D4" s="175">
        <v>4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2:17" s="73" customFormat="1" x14ac:dyDescent="0.35">
      <c r="C5" s="176">
        <v>3</v>
      </c>
      <c r="D5" s="177">
        <v>2015</v>
      </c>
      <c r="E5" s="177">
        <v>2016</v>
      </c>
      <c r="F5" s="177">
        <v>2017</v>
      </c>
      <c r="G5" s="177">
        <v>2017</v>
      </c>
      <c r="H5" s="177">
        <v>2018</v>
      </c>
      <c r="I5" s="177">
        <v>2018</v>
      </c>
      <c r="J5" s="177">
        <v>2019</v>
      </c>
      <c r="K5" s="177">
        <v>2019</v>
      </c>
      <c r="L5" s="177">
        <v>2020</v>
      </c>
      <c r="M5" s="177">
        <v>2020</v>
      </c>
      <c r="N5" s="177">
        <v>2021</v>
      </c>
      <c r="O5" s="177">
        <v>2021</v>
      </c>
      <c r="P5" s="177">
        <v>2022</v>
      </c>
      <c r="Q5" s="177">
        <v>2022</v>
      </c>
    </row>
    <row r="6" spans="2:17" x14ac:dyDescent="0.35">
      <c r="B6" s="178">
        <v>1</v>
      </c>
      <c r="C6" s="179" t="s">
        <v>0</v>
      </c>
      <c r="D6" s="107">
        <v>304405</v>
      </c>
      <c r="E6" s="107">
        <v>335495</v>
      </c>
      <c r="F6" s="107">
        <v>335495</v>
      </c>
      <c r="G6" s="107">
        <v>333241</v>
      </c>
      <c r="H6" s="16">
        <v>345000</v>
      </c>
      <c r="I6" s="107">
        <f>I7+I10</f>
        <v>340909</v>
      </c>
      <c r="J6" s="119">
        <v>400000</v>
      </c>
      <c r="K6" s="107">
        <f>K7+K10</f>
        <v>343240</v>
      </c>
      <c r="L6" s="4">
        <v>328076</v>
      </c>
      <c r="M6" s="107">
        <f>M7+M10</f>
        <v>332624</v>
      </c>
      <c r="N6" s="5">
        <v>354605</v>
      </c>
      <c r="O6" s="119">
        <f>O7+O10</f>
        <v>0</v>
      </c>
      <c r="P6" s="5">
        <v>380220</v>
      </c>
      <c r="Q6" s="119">
        <f>Q7+Q10</f>
        <v>0</v>
      </c>
    </row>
    <row r="7" spans="2:17" hidden="1" outlineLevel="1" x14ac:dyDescent="0.35">
      <c r="B7" s="178">
        <v>23</v>
      </c>
      <c r="C7" s="180" t="s">
        <v>7</v>
      </c>
      <c r="D7" s="108">
        <f t="shared" ref="D7:G7" si="0">SUM(D8:D9)</f>
        <v>0</v>
      </c>
      <c r="E7" s="108">
        <f t="shared" si="0"/>
        <v>0</v>
      </c>
      <c r="F7" s="108">
        <v>0</v>
      </c>
      <c r="G7" s="108">
        <f t="shared" si="0"/>
        <v>0</v>
      </c>
      <c r="H7" s="17">
        <v>0</v>
      </c>
      <c r="I7" s="108">
        <f t="shared" ref="I7" si="1">SUM(I8:I9)</f>
        <v>0</v>
      </c>
      <c r="J7" s="9"/>
      <c r="K7" s="108">
        <f t="shared" ref="K7" si="2">SUM(K8:K9)</f>
        <v>0</v>
      </c>
      <c r="L7" s="9"/>
      <c r="M7" s="108">
        <f t="shared" ref="M7" si="3">SUM(M8:M9)</f>
        <v>0</v>
      </c>
      <c r="N7" s="9"/>
      <c r="O7" s="9">
        <f t="shared" ref="O7" si="4">SUM(O8:O9)</f>
        <v>0</v>
      </c>
      <c r="P7" s="197"/>
      <c r="Q7" s="9">
        <f t="shared" ref="Q7" si="5">SUM(Q8:Q9)</f>
        <v>0</v>
      </c>
    </row>
    <row r="8" spans="2:17" hidden="1" outlineLevel="2" x14ac:dyDescent="0.35">
      <c r="B8" s="178">
        <v>25</v>
      </c>
      <c r="C8" s="181" t="s">
        <v>9</v>
      </c>
      <c r="D8" s="106">
        <v>0</v>
      </c>
      <c r="E8" s="106">
        <v>0</v>
      </c>
      <c r="F8" s="106"/>
      <c r="G8" s="106">
        <v>0</v>
      </c>
      <c r="H8" s="18"/>
      <c r="I8" s="106">
        <v>0</v>
      </c>
      <c r="J8" s="10"/>
      <c r="K8" s="106">
        <v>0</v>
      </c>
      <c r="L8" s="10"/>
      <c r="M8" s="106">
        <v>0</v>
      </c>
      <c r="N8" s="10"/>
      <c r="O8" s="117">
        <v>0</v>
      </c>
      <c r="P8" s="198"/>
      <c r="Q8" s="117">
        <v>0</v>
      </c>
    </row>
    <row r="9" spans="2:17" s="8" customFormat="1" hidden="1" outlineLevel="2" x14ac:dyDescent="0.35">
      <c r="B9" s="178">
        <v>26</v>
      </c>
      <c r="C9" s="181" t="s">
        <v>10</v>
      </c>
      <c r="D9" s="106">
        <v>0</v>
      </c>
      <c r="E9" s="106">
        <v>0</v>
      </c>
      <c r="F9" s="106"/>
      <c r="G9" s="106">
        <v>0</v>
      </c>
      <c r="H9" s="18"/>
      <c r="I9" s="106">
        <v>0</v>
      </c>
      <c r="J9" s="10"/>
      <c r="K9" s="106">
        <v>0</v>
      </c>
      <c r="L9" s="10"/>
      <c r="M9" s="106">
        <v>0</v>
      </c>
      <c r="N9" s="10"/>
      <c r="O9" s="117">
        <v>0</v>
      </c>
      <c r="P9" s="198"/>
      <c r="Q9" s="117">
        <v>0</v>
      </c>
    </row>
    <row r="10" spans="2:17" hidden="1" outlineLevel="1" x14ac:dyDescent="0.35">
      <c r="B10" s="178">
        <v>24</v>
      </c>
      <c r="C10" s="182" t="s">
        <v>8</v>
      </c>
      <c r="D10" s="109">
        <f t="shared" ref="D10:G10" si="6">SUM(D11)</f>
        <v>304405</v>
      </c>
      <c r="E10" s="109">
        <f t="shared" si="6"/>
        <v>335495</v>
      </c>
      <c r="F10" s="109">
        <v>0</v>
      </c>
      <c r="G10" s="109">
        <f t="shared" si="6"/>
        <v>333241</v>
      </c>
      <c r="H10" s="19">
        <v>0</v>
      </c>
      <c r="I10" s="109">
        <f t="shared" ref="I10" si="7">SUM(I11)</f>
        <v>340909</v>
      </c>
      <c r="J10" s="11"/>
      <c r="K10" s="109">
        <f t="shared" ref="K10" si="8">SUM(K11)</f>
        <v>343240</v>
      </c>
      <c r="L10" s="11"/>
      <c r="M10" s="109">
        <f t="shared" ref="M10" si="9">SUM(M11)</f>
        <v>332624</v>
      </c>
      <c r="N10" s="11"/>
      <c r="O10" s="116">
        <f t="shared" ref="O10:Q10" si="10">SUM(O11)</f>
        <v>0</v>
      </c>
      <c r="P10" s="199"/>
      <c r="Q10" s="116">
        <f t="shared" si="10"/>
        <v>0</v>
      </c>
    </row>
    <row r="11" spans="2:17" hidden="1" outlineLevel="1" x14ac:dyDescent="0.35">
      <c r="B11" s="178">
        <v>28</v>
      </c>
      <c r="C11" s="181" t="s">
        <v>9</v>
      </c>
      <c r="D11" s="106">
        <v>304405</v>
      </c>
      <c r="E11" s="106">
        <v>335495</v>
      </c>
      <c r="F11" s="106"/>
      <c r="G11" s="106">
        <v>333241</v>
      </c>
      <c r="H11" s="18"/>
      <c r="I11" s="106">
        <v>340909</v>
      </c>
      <c r="J11" s="10"/>
      <c r="K11" s="106">
        <v>343240</v>
      </c>
      <c r="L11" s="10"/>
      <c r="M11" s="106">
        <v>332624</v>
      </c>
      <c r="N11" s="10"/>
      <c r="O11" s="117">
        <v>0</v>
      </c>
      <c r="P11" s="198"/>
      <c r="Q11" s="117">
        <v>0</v>
      </c>
    </row>
    <row r="12" spans="2:17" hidden="1" outlineLevel="1" x14ac:dyDescent="0.35">
      <c r="B12" s="178">
        <v>27</v>
      </c>
      <c r="C12" s="181" t="s">
        <v>10</v>
      </c>
      <c r="D12" s="106">
        <v>0</v>
      </c>
      <c r="E12" s="106">
        <v>0</v>
      </c>
      <c r="F12" s="106"/>
      <c r="G12" s="106">
        <v>0</v>
      </c>
      <c r="H12" s="18"/>
      <c r="I12" s="106">
        <v>0</v>
      </c>
      <c r="J12" s="10"/>
      <c r="K12" s="106">
        <v>0</v>
      </c>
      <c r="L12" s="10"/>
      <c r="M12" s="106">
        <v>0</v>
      </c>
      <c r="N12" s="10"/>
      <c r="O12" s="117">
        <v>0</v>
      </c>
      <c r="P12" s="198"/>
      <c r="Q12" s="117">
        <v>0</v>
      </c>
    </row>
    <row r="13" spans="2:17" collapsed="1" x14ac:dyDescent="0.35">
      <c r="B13" s="71">
        <v>2</v>
      </c>
      <c r="C13" s="179" t="s">
        <v>1</v>
      </c>
      <c r="D13" s="107">
        <v>-29107</v>
      </c>
      <c r="E13" s="107">
        <v>-40308</v>
      </c>
      <c r="F13" s="110">
        <v>-40308</v>
      </c>
      <c r="G13" s="107">
        <v>-40656</v>
      </c>
      <c r="H13" s="20">
        <v>-25212</v>
      </c>
      <c r="I13" s="107">
        <f>SUM(I14:I15)</f>
        <v>-41572</v>
      </c>
      <c r="J13" s="120">
        <v>-47938</v>
      </c>
      <c r="K13" s="107">
        <f>SUM(K14:K15)</f>
        <v>-42505</v>
      </c>
      <c r="L13" s="5">
        <f t="shared" ref="L13" si="11">SUM(L14:L15)</f>
        <v>-40627.800000000003</v>
      </c>
      <c r="M13" s="107">
        <f>SUM(M14:M15)</f>
        <v>-61534</v>
      </c>
      <c r="N13" s="5">
        <f t="shared" ref="N13" si="12">SUM(N14:N15)</f>
        <v>-42707</v>
      </c>
      <c r="O13" s="120">
        <f>SUM(O14:O15)</f>
        <v>0</v>
      </c>
      <c r="P13" s="5">
        <f t="shared" ref="P13" si="13">SUM(P14:P15)</f>
        <v>-53188</v>
      </c>
      <c r="Q13" s="120">
        <f>SUM(Q14:Q15)</f>
        <v>0</v>
      </c>
    </row>
    <row r="14" spans="2:17" hidden="1" outlineLevel="1" x14ac:dyDescent="0.35">
      <c r="B14" s="178">
        <v>12</v>
      </c>
      <c r="C14" s="181" t="s">
        <v>11</v>
      </c>
      <c r="D14" s="106">
        <v>0</v>
      </c>
      <c r="E14" s="106">
        <v>0</v>
      </c>
      <c r="F14" s="106"/>
      <c r="G14" s="106">
        <v>0</v>
      </c>
      <c r="H14" s="18"/>
      <c r="I14" s="106"/>
      <c r="J14" s="10"/>
      <c r="K14" s="106">
        <v>0</v>
      </c>
      <c r="L14" s="10"/>
      <c r="M14" s="106">
        <v>0</v>
      </c>
      <c r="N14" s="10"/>
      <c r="O14" s="117">
        <v>0</v>
      </c>
      <c r="P14" s="198"/>
      <c r="Q14" s="117">
        <v>0</v>
      </c>
    </row>
    <row r="15" spans="2:17" hidden="1" outlineLevel="1" x14ac:dyDescent="0.35">
      <c r="B15" s="178">
        <v>14</v>
      </c>
      <c r="C15" s="181" t="s">
        <v>12</v>
      </c>
      <c r="D15" s="106">
        <v>-29107</v>
      </c>
      <c r="E15" s="106">
        <v>-40308</v>
      </c>
      <c r="F15" s="106"/>
      <c r="G15" s="106">
        <v>-40656</v>
      </c>
      <c r="H15" s="18"/>
      <c r="I15" s="106">
        <v>-41572</v>
      </c>
      <c r="J15" s="10"/>
      <c r="K15" s="106">
        <v>-42505</v>
      </c>
      <c r="L15" s="10">
        <v>-40627.800000000003</v>
      </c>
      <c r="M15" s="106">
        <v>-61534</v>
      </c>
      <c r="N15" s="192">
        <v>-42707</v>
      </c>
      <c r="O15" s="117">
        <v>0</v>
      </c>
      <c r="P15" s="198">
        <v>-53188</v>
      </c>
      <c r="Q15" s="117">
        <v>0</v>
      </c>
    </row>
    <row r="16" spans="2:17" collapsed="1" x14ac:dyDescent="0.35">
      <c r="C16" s="183"/>
      <c r="D16" s="106"/>
      <c r="E16" s="106"/>
      <c r="F16" s="106"/>
      <c r="G16" s="106"/>
      <c r="H16" s="18"/>
      <c r="I16" s="106"/>
      <c r="J16" s="10"/>
      <c r="K16" s="106"/>
      <c r="L16" s="10"/>
      <c r="M16" s="106"/>
      <c r="N16" s="10"/>
      <c r="O16" s="10"/>
      <c r="P16" s="198"/>
      <c r="Q16" s="10"/>
    </row>
    <row r="17" spans="2:17" ht="15.5" x14ac:dyDescent="0.35">
      <c r="C17" s="184" t="s">
        <v>13</v>
      </c>
      <c r="D17" s="111">
        <f t="shared" ref="D17:Q17" si="14">+D6+D13</f>
        <v>275298</v>
      </c>
      <c r="E17" s="111">
        <f t="shared" si="14"/>
        <v>295187</v>
      </c>
      <c r="F17" s="112">
        <f>+F6+F13</f>
        <v>295187</v>
      </c>
      <c r="G17" s="111">
        <f t="shared" si="14"/>
        <v>292585</v>
      </c>
      <c r="H17" s="21">
        <f>+H6+H13</f>
        <v>319788</v>
      </c>
      <c r="I17" s="111">
        <f t="shared" si="14"/>
        <v>299337</v>
      </c>
      <c r="J17" s="21">
        <f>+J6+J13</f>
        <v>352062</v>
      </c>
      <c r="K17" s="111">
        <f t="shared" si="14"/>
        <v>300735</v>
      </c>
      <c r="L17" s="21">
        <f>+L6+L13</f>
        <v>287448.2</v>
      </c>
      <c r="M17" s="111">
        <f t="shared" ref="M17" si="15">+M6+M13</f>
        <v>271090</v>
      </c>
      <c r="N17" s="21">
        <f t="shared" si="14"/>
        <v>311898</v>
      </c>
      <c r="O17" s="21">
        <f t="shared" si="14"/>
        <v>0</v>
      </c>
      <c r="P17" s="200">
        <f>+P6+P13</f>
        <v>327032</v>
      </c>
      <c r="Q17" s="21">
        <f t="shared" si="14"/>
        <v>0</v>
      </c>
    </row>
    <row r="18" spans="2:17" x14ac:dyDescent="0.35">
      <c r="C18" s="183"/>
      <c r="D18" s="106"/>
      <c r="E18" s="106"/>
      <c r="F18" s="106"/>
      <c r="G18" s="106"/>
      <c r="H18" s="18"/>
      <c r="I18" s="106"/>
      <c r="J18" s="10"/>
      <c r="K18" s="106"/>
      <c r="L18" s="10"/>
      <c r="M18" s="106"/>
      <c r="N18" s="10"/>
      <c r="O18" s="10"/>
      <c r="P18" s="198"/>
      <c r="Q18" s="10"/>
    </row>
    <row r="19" spans="2:17" x14ac:dyDescent="0.35">
      <c r="B19" s="71">
        <v>19</v>
      </c>
      <c r="C19" s="179" t="s">
        <v>2</v>
      </c>
      <c r="D19" s="107">
        <v>-216274</v>
      </c>
      <c r="E19" s="107">
        <v>-224944</v>
      </c>
      <c r="F19" s="110">
        <v>-224944</v>
      </c>
      <c r="G19" s="107">
        <v>-236421</v>
      </c>
      <c r="H19" s="20">
        <v>-248505</v>
      </c>
      <c r="I19" s="107">
        <f>SUM(I20:I21)</f>
        <v>-210878</v>
      </c>
      <c r="J19" s="120">
        <v>-238917</v>
      </c>
      <c r="K19" s="107">
        <f>SUM(K20:K21)</f>
        <v>-201661</v>
      </c>
      <c r="L19" s="5">
        <f t="shared" ref="L19" si="16">SUM(L20:L21)</f>
        <v>-223163.57</v>
      </c>
      <c r="M19" s="107">
        <f>SUM(M20:M21)</f>
        <v>-194513</v>
      </c>
      <c r="N19" s="5">
        <f t="shared" ref="N19" si="17">SUM(N20:N21)</f>
        <v>-198964</v>
      </c>
      <c r="O19" s="120">
        <f>SUM(O20:O21)</f>
        <v>0</v>
      </c>
      <c r="P19" s="5">
        <v>-225520</v>
      </c>
      <c r="Q19" s="120">
        <f>SUM(Q20:Q21)</f>
        <v>0</v>
      </c>
    </row>
    <row r="20" spans="2:17" hidden="1" outlineLevel="1" x14ac:dyDescent="0.35">
      <c r="B20" s="178">
        <v>3</v>
      </c>
      <c r="C20" s="181" t="s">
        <v>14</v>
      </c>
      <c r="D20" s="106">
        <v>0</v>
      </c>
      <c r="E20" s="106">
        <v>0</v>
      </c>
      <c r="F20" s="106"/>
      <c r="G20" s="106">
        <v>0</v>
      </c>
      <c r="H20" s="18"/>
      <c r="I20" s="106">
        <v>0</v>
      </c>
      <c r="J20" s="10"/>
      <c r="K20" s="106"/>
      <c r="L20" s="10"/>
      <c r="M20" s="106">
        <v>0</v>
      </c>
      <c r="N20" s="10"/>
      <c r="O20" s="10"/>
      <c r="P20" s="198"/>
      <c r="Q20" s="10"/>
    </row>
    <row r="21" spans="2:17" hidden="1" outlineLevel="1" x14ac:dyDescent="0.35">
      <c r="B21" s="178">
        <v>22</v>
      </c>
      <c r="C21" s="181" t="s">
        <v>15</v>
      </c>
      <c r="D21" s="106">
        <v>-216274</v>
      </c>
      <c r="E21" s="106">
        <v>-224944</v>
      </c>
      <c r="F21" s="106"/>
      <c r="G21" s="106">
        <v>-236421</v>
      </c>
      <c r="H21" s="18"/>
      <c r="I21" s="106">
        <v>-210878</v>
      </c>
      <c r="J21" s="10"/>
      <c r="K21" s="106">
        <v>-201661</v>
      </c>
      <c r="L21" s="10">
        <v>-223163.57</v>
      </c>
      <c r="M21" s="106">
        <v>-194513</v>
      </c>
      <c r="N21" s="192">
        <v>-198964</v>
      </c>
      <c r="O21" s="10"/>
      <c r="P21" s="198"/>
      <c r="Q21" s="10"/>
    </row>
    <row r="22" spans="2:17" collapsed="1" x14ac:dyDescent="0.35">
      <c r="C22" s="183"/>
      <c r="D22" s="106"/>
      <c r="E22" s="106"/>
      <c r="F22" s="106"/>
      <c r="G22" s="106"/>
      <c r="H22" s="18"/>
      <c r="I22" s="106"/>
      <c r="J22" s="10"/>
      <c r="K22" s="106"/>
      <c r="L22" s="10"/>
      <c r="M22" s="106"/>
      <c r="N22" s="10"/>
      <c r="O22" s="10"/>
      <c r="P22" s="198"/>
      <c r="Q22" s="10"/>
    </row>
    <row r="23" spans="2:17" ht="15.5" x14ac:dyDescent="0.35">
      <c r="C23" s="185" t="s">
        <v>16</v>
      </c>
      <c r="D23" s="12">
        <f>+D17+D19</f>
        <v>59024</v>
      </c>
      <c r="E23" s="12">
        <f>+E17+E19</f>
        <v>70243</v>
      </c>
      <c r="F23" s="12">
        <f>+F17+F19</f>
        <v>70243</v>
      </c>
      <c r="G23" s="12">
        <f>+G17+G19</f>
        <v>56164</v>
      </c>
      <c r="H23" s="12">
        <f t="shared" ref="H23" si="18">+H17+H19</f>
        <v>71283</v>
      </c>
      <c r="I23" s="12">
        <f>+I17+I19</f>
        <v>88459</v>
      </c>
      <c r="J23" s="12">
        <f t="shared" ref="J23" si="19">+J17+J19</f>
        <v>113145</v>
      </c>
      <c r="K23" s="12">
        <f>+K17+K19</f>
        <v>99074</v>
      </c>
      <c r="L23" s="12">
        <f t="shared" ref="L23" si="20">+L17+L19</f>
        <v>64284.630000000005</v>
      </c>
      <c r="M23" s="12">
        <f>+M17+M19</f>
        <v>76577</v>
      </c>
      <c r="N23" s="12">
        <f t="shared" ref="N23" si="21">+N17+N19</f>
        <v>112934</v>
      </c>
      <c r="O23" s="12">
        <f>+O17+O19</f>
        <v>0</v>
      </c>
      <c r="P23" s="201">
        <f t="shared" ref="P23" si="22">+P17+P19</f>
        <v>101512</v>
      </c>
      <c r="Q23" s="12">
        <f>+Q17+Q19</f>
        <v>0</v>
      </c>
    </row>
    <row r="24" spans="2:17" x14ac:dyDescent="0.35">
      <c r="C24" s="70"/>
      <c r="D24" s="18"/>
      <c r="E24" s="18"/>
      <c r="F24" s="18"/>
      <c r="G24" s="18"/>
      <c r="H24" s="18"/>
      <c r="I24" s="18"/>
      <c r="J24" s="10"/>
      <c r="K24" s="18"/>
      <c r="L24" s="10"/>
      <c r="M24" s="18"/>
      <c r="N24" s="10"/>
      <c r="O24" s="10"/>
      <c r="P24" s="198"/>
      <c r="Q24" s="10"/>
    </row>
    <row r="25" spans="2:17" x14ac:dyDescent="0.35">
      <c r="B25" s="178">
        <v>4</v>
      </c>
      <c r="C25" s="179" t="s">
        <v>17</v>
      </c>
      <c r="D25" s="107">
        <v>-50092</v>
      </c>
      <c r="E25" s="107">
        <v>-60665</v>
      </c>
      <c r="F25" s="107">
        <v>-60667</v>
      </c>
      <c r="G25" s="107">
        <v>-66858</v>
      </c>
      <c r="H25" s="107">
        <v>-62387</v>
      </c>
      <c r="I25" s="107">
        <f>I26+I38+I43+I51+I57+I61+I78+I87+I98+I107+I115+I123</f>
        <v>-67128</v>
      </c>
      <c r="J25" s="119">
        <v>-76183</v>
      </c>
      <c r="K25" s="107">
        <f>K26+K38+K43+K51+K57+K61+K78+K87+K98+K107+K115+K123</f>
        <v>-61178</v>
      </c>
      <c r="L25" s="4">
        <v>-64925.25</v>
      </c>
      <c r="M25" s="107">
        <f>+M26+M38+M43+M51+M57+M61+M78+M87+M98+M107</f>
        <v>-233690</v>
      </c>
      <c r="N25" s="5">
        <v>-69184</v>
      </c>
      <c r="O25" s="119">
        <f>O26+O38+O43+O51+O57+O61+O78+O87+O98+O107+O115+O123</f>
        <v>0</v>
      </c>
      <c r="P25" s="5">
        <v>-91341</v>
      </c>
      <c r="Q25" s="119">
        <f>Q26+Q38+Q43+Q51+Q57+Q61+Q78+Q87+Q98+Q107+Q115+Q123</f>
        <v>0</v>
      </c>
    </row>
    <row r="26" spans="2:17" hidden="1" outlineLevel="1" x14ac:dyDescent="0.35">
      <c r="B26" s="178">
        <v>29</v>
      </c>
      <c r="C26" s="182" t="s">
        <v>18</v>
      </c>
      <c r="D26" s="109">
        <f t="shared" ref="D26:G26" si="23">SUM(D27:D37)</f>
        <v>-31853</v>
      </c>
      <c r="E26" s="109">
        <f t="shared" si="23"/>
        <v>-41632</v>
      </c>
      <c r="F26" s="113"/>
      <c r="G26" s="109">
        <f t="shared" si="23"/>
        <v>-40811</v>
      </c>
      <c r="H26" s="113"/>
      <c r="I26" s="109">
        <f t="shared" ref="I26" si="24">SUM(I27:I37)</f>
        <v>-41805</v>
      </c>
      <c r="J26" s="13"/>
      <c r="K26" s="109">
        <f t="shared" ref="K26" si="25">SUM(K27:K37)</f>
        <v>-37542</v>
      </c>
      <c r="L26" s="13"/>
      <c r="M26" s="109">
        <f t="shared" ref="M26" si="26">SUM(M27:M37)</f>
        <v>-42339</v>
      </c>
      <c r="N26" s="13"/>
      <c r="O26" s="13">
        <f t="shared" ref="O26" si="27">SUM(O27:O37)</f>
        <v>0</v>
      </c>
      <c r="P26" s="199"/>
      <c r="Q26" s="13">
        <f t="shared" ref="Q26" si="28">SUM(Q27:Q37)</f>
        <v>0</v>
      </c>
    </row>
    <row r="27" spans="2:17" hidden="1" outlineLevel="2" x14ac:dyDescent="0.35">
      <c r="B27" s="178">
        <v>32</v>
      </c>
      <c r="C27" s="181" t="s">
        <v>19</v>
      </c>
      <c r="D27" s="106">
        <v>-18238</v>
      </c>
      <c r="E27" s="106">
        <v>-20281</v>
      </c>
      <c r="F27" s="106"/>
      <c r="G27" s="106">
        <v>-18251</v>
      </c>
      <c r="H27" s="106"/>
      <c r="I27" s="106">
        <v>-17967</v>
      </c>
      <c r="J27" s="10"/>
      <c r="K27" s="106">
        <v>-19991</v>
      </c>
      <c r="L27" s="10"/>
      <c r="M27" s="106">
        <v>-20316</v>
      </c>
      <c r="N27" s="10"/>
      <c r="O27" s="117">
        <v>0</v>
      </c>
      <c r="P27" s="198"/>
      <c r="Q27" s="117">
        <v>0</v>
      </c>
    </row>
    <row r="28" spans="2:17" hidden="1" outlineLevel="2" x14ac:dyDescent="0.35">
      <c r="B28" s="178">
        <v>35</v>
      </c>
      <c r="C28" s="181" t="s">
        <v>20</v>
      </c>
      <c r="D28" s="106">
        <v>0</v>
      </c>
      <c r="E28" s="106">
        <v>0</v>
      </c>
      <c r="F28" s="106"/>
      <c r="G28" s="106">
        <v>0</v>
      </c>
      <c r="H28" s="106"/>
      <c r="I28" s="106" t="s">
        <v>289</v>
      </c>
      <c r="J28" s="10"/>
      <c r="K28" s="106">
        <v>0</v>
      </c>
      <c r="L28" s="10"/>
      <c r="M28" s="106">
        <v>0</v>
      </c>
      <c r="N28" s="10"/>
      <c r="O28" s="117">
        <v>0</v>
      </c>
      <c r="P28" s="198"/>
      <c r="Q28" s="117">
        <v>0</v>
      </c>
    </row>
    <row r="29" spans="2:17" hidden="1" outlineLevel="2" x14ac:dyDescent="0.35">
      <c r="B29" s="178">
        <v>36</v>
      </c>
      <c r="C29" s="181" t="s">
        <v>21</v>
      </c>
      <c r="D29" s="106">
        <v>-1782</v>
      </c>
      <c r="E29" s="106">
        <v>-2450</v>
      </c>
      <c r="F29" s="106"/>
      <c r="G29" s="106">
        <v>-2229</v>
      </c>
      <c r="H29" s="106"/>
      <c r="I29" s="106">
        <v>-1969</v>
      </c>
      <c r="J29" s="10"/>
      <c r="K29" s="106">
        <v>-2119</v>
      </c>
      <c r="L29" s="10"/>
      <c r="M29" s="106">
        <v>-2261</v>
      </c>
      <c r="N29" s="10"/>
      <c r="O29" s="117">
        <v>0</v>
      </c>
      <c r="P29" s="198"/>
      <c r="Q29" s="117">
        <v>0</v>
      </c>
    </row>
    <row r="30" spans="2:17" hidden="1" outlineLevel="2" x14ac:dyDescent="0.35">
      <c r="B30" s="178">
        <v>37</v>
      </c>
      <c r="C30" s="181" t="s">
        <v>22</v>
      </c>
      <c r="D30" s="106">
        <v>-1686</v>
      </c>
      <c r="E30" s="106">
        <v>-1796</v>
      </c>
      <c r="F30" s="106"/>
      <c r="G30" s="106">
        <v>-1640</v>
      </c>
      <c r="H30" s="106"/>
      <c r="I30" s="106">
        <v>-1711</v>
      </c>
      <c r="J30" s="10"/>
      <c r="K30" s="106">
        <v>-1484</v>
      </c>
      <c r="L30" s="10"/>
      <c r="M30" s="106">
        <v>-1731</v>
      </c>
      <c r="N30" s="10"/>
      <c r="O30" s="117">
        <v>0</v>
      </c>
      <c r="P30" s="198"/>
      <c r="Q30" s="117">
        <v>0</v>
      </c>
    </row>
    <row r="31" spans="2:17" hidden="1" outlineLevel="2" x14ac:dyDescent="0.35">
      <c r="B31" s="178">
        <v>38</v>
      </c>
      <c r="C31" s="181" t="s">
        <v>23</v>
      </c>
      <c r="D31" s="106">
        <v>-1227</v>
      </c>
      <c r="E31" s="106">
        <v>-1365</v>
      </c>
      <c r="F31" s="106"/>
      <c r="G31" s="106">
        <v>-1111</v>
      </c>
      <c r="H31" s="106"/>
      <c r="I31" s="106">
        <v>-1288</v>
      </c>
      <c r="J31" s="10"/>
      <c r="K31" s="106">
        <v>-1415</v>
      </c>
      <c r="L31" s="10"/>
      <c r="M31" s="106">
        <v>-1382</v>
      </c>
      <c r="N31" s="10"/>
      <c r="O31" s="117">
        <v>0</v>
      </c>
      <c r="P31" s="198"/>
      <c r="Q31" s="117">
        <v>0</v>
      </c>
    </row>
    <row r="32" spans="2:17" hidden="1" outlineLevel="2" x14ac:dyDescent="0.35">
      <c r="B32" s="178">
        <v>39</v>
      </c>
      <c r="C32" s="181" t="s">
        <v>24</v>
      </c>
      <c r="D32" s="106">
        <v>-1878</v>
      </c>
      <c r="E32" s="106">
        <v>-2215</v>
      </c>
      <c r="F32" s="106"/>
      <c r="G32" s="106">
        <v>-2821</v>
      </c>
      <c r="H32" s="106"/>
      <c r="I32" s="106">
        <v>-1873</v>
      </c>
      <c r="J32" s="10"/>
      <c r="K32" s="106">
        <v>-1980</v>
      </c>
      <c r="L32" s="10"/>
      <c r="M32" s="106">
        <v>-2044</v>
      </c>
      <c r="N32" s="10"/>
      <c r="O32" s="117">
        <v>0</v>
      </c>
      <c r="P32" s="198"/>
      <c r="Q32" s="117">
        <v>0</v>
      </c>
    </row>
    <row r="33" spans="2:69" hidden="1" outlineLevel="2" x14ac:dyDescent="0.35">
      <c r="B33" s="178">
        <v>40</v>
      </c>
      <c r="C33" s="181" t="s">
        <v>25</v>
      </c>
      <c r="D33" s="106">
        <v>-95</v>
      </c>
      <c r="E33" s="106">
        <v>-288</v>
      </c>
      <c r="F33" s="106"/>
      <c r="G33" s="106">
        <v>-4057</v>
      </c>
      <c r="H33" s="106"/>
      <c r="I33" s="106">
        <v>-1448</v>
      </c>
      <c r="J33" s="10"/>
      <c r="K33" s="106">
        <v>-16</v>
      </c>
      <c r="L33" s="10"/>
      <c r="M33" s="106">
        <v>0</v>
      </c>
      <c r="N33" s="10"/>
      <c r="O33" s="117">
        <v>0</v>
      </c>
      <c r="P33" s="198"/>
      <c r="Q33" s="117">
        <v>0</v>
      </c>
    </row>
    <row r="34" spans="2:69" hidden="1" outlineLevel="2" x14ac:dyDescent="0.35">
      <c r="B34" s="178">
        <v>42</v>
      </c>
      <c r="C34" s="181" t="s">
        <v>26</v>
      </c>
      <c r="D34" s="106">
        <v>-3324</v>
      </c>
      <c r="E34" s="106">
        <v>-8235</v>
      </c>
      <c r="F34" s="106"/>
      <c r="G34" s="106">
        <v>-6278</v>
      </c>
      <c r="H34" s="106"/>
      <c r="I34" s="106">
        <v>-10637</v>
      </c>
      <c r="J34" s="10"/>
      <c r="K34" s="106">
        <v>-5920</v>
      </c>
      <c r="L34" s="10"/>
      <c r="M34" s="106">
        <v>-9827</v>
      </c>
      <c r="N34" s="10"/>
      <c r="O34" s="117">
        <v>0</v>
      </c>
      <c r="P34" s="198"/>
      <c r="Q34" s="117">
        <v>0</v>
      </c>
    </row>
    <row r="35" spans="2:69" hidden="1" outlineLevel="2" x14ac:dyDescent="0.35">
      <c r="B35" s="178">
        <v>43</v>
      </c>
      <c r="C35" s="181" t="s">
        <v>27</v>
      </c>
      <c r="D35" s="106">
        <v>-129</v>
      </c>
      <c r="E35" s="106">
        <v>-128</v>
      </c>
      <c r="F35" s="106"/>
      <c r="G35" s="106">
        <v>-116</v>
      </c>
      <c r="H35" s="106"/>
      <c r="I35" s="106">
        <v>-115</v>
      </c>
      <c r="J35" s="10"/>
      <c r="K35" s="106">
        <v>-115</v>
      </c>
      <c r="L35" s="10"/>
      <c r="M35" s="106">
        <v>-101</v>
      </c>
      <c r="N35" s="10"/>
      <c r="O35" s="117">
        <v>0</v>
      </c>
      <c r="P35" s="198"/>
      <c r="Q35" s="117">
        <v>0</v>
      </c>
    </row>
    <row r="36" spans="2:69" hidden="1" outlineLevel="2" x14ac:dyDescent="0.35">
      <c r="B36" s="178">
        <v>44</v>
      </c>
      <c r="C36" s="181" t="s">
        <v>28</v>
      </c>
      <c r="D36" s="106">
        <v>-309</v>
      </c>
      <c r="E36" s="106">
        <v>-354</v>
      </c>
      <c r="F36" s="106"/>
      <c r="G36" s="106">
        <v>-304</v>
      </c>
      <c r="H36" s="106"/>
      <c r="I36" s="106">
        <v>-269</v>
      </c>
      <c r="J36" s="10"/>
      <c r="K36" s="106">
        <v>-260</v>
      </c>
      <c r="L36" s="10"/>
      <c r="M36" s="106">
        <v>-125</v>
      </c>
      <c r="N36" s="10"/>
      <c r="O36" s="117">
        <v>0</v>
      </c>
      <c r="P36" s="198"/>
      <c r="Q36" s="117">
        <v>0</v>
      </c>
    </row>
    <row r="37" spans="2:69" hidden="1" outlineLevel="2" x14ac:dyDescent="0.35">
      <c r="B37" s="178">
        <v>45</v>
      </c>
      <c r="C37" s="181" t="s">
        <v>29</v>
      </c>
      <c r="D37" s="106">
        <v>-3185</v>
      </c>
      <c r="E37" s="106">
        <v>-4520</v>
      </c>
      <c r="F37" s="106"/>
      <c r="G37" s="106">
        <v>-4004</v>
      </c>
      <c r="H37" s="106"/>
      <c r="I37" s="106">
        <v>-4528</v>
      </c>
      <c r="J37" s="10"/>
      <c r="K37" s="106">
        <v>-4242</v>
      </c>
      <c r="L37" s="10"/>
      <c r="M37" s="106">
        <v>-4552</v>
      </c>
      <c r="N37" s="10"/>
      <c r="O37" s="117">
        <v>0</v>
      </c>
      <c r="P37" s="198"/>
      <c r="Q37" s="117">
        <v>0</v>
      </c>
    </row>
    <row r="38" spans="2:69" hidden="1" outlineLevel="1" x14ac:dyDescent="0.35">
      <c r="B38" s="178">
        <v>46</v>
      </c>
      <c r="C38" s="182" t="s">
        <v>30</v>
      </c>
      <c r="D38" s="109">
        <f t="shared" ref="D38:G38" si="29">SUM(D39:D42)</f>
        <v>-7837</v>
      </c>
      <c r="E38" s="109">
        <f t="shared" si="29"/>
        <v>-9047</v>
      </c>
      <c r="F38" s="113"/>
      <c r="G38" s="109">
        <f t="shared" si="29"/>
        <v>-8173</v>
      </c>
      <c r="H38" s="113"/>
      <c r="I38" s="109">
        <f t="shared" ref="I38" si="30">SUM(I39:I42)</f>
        <v>-7207</v>
      </c>
      <c r="J38" s="13"/>
      <c r="K38" s="109">
        <f t="shared" ref="K38" si="31">SUM(K39:K42)</f>
        <v>-6514</v>
      </c>
      <c r="L38" s="13"/>
      <c r="M38" s="109">
        <f t="shared" ref="M38" si="32">SUM(M39:M42)</f>
        <v>-7612</v>
      </c>
      <c r="N38" s="13"/>
      <c r="O38" s="13">
        <f t="shared" ref="O38" si="33">SUM(O39:O42)</f>
        <v>0</v>
      </c>
      <c r="P38" s="199"/>
      <c r="Q38" s="13">
        <f t="shared" ref="Q38" si="34">SUM(Q39:Q42)</f>
        <v>0</v>
      </c>
    </row>
    <row r="39" spans="2:69" hidden="1" outlineLevel="2" x14ac:dyDescent="0.35">
      <c r="B39" s="178">
        <v>47</v>
      </c>
      <c r="C39" s="181" t="s">
        <v>31</v>
      </c>
      <c r="D39" s="106">
        <v>-7089</v>
      </c>
      <c r="E39" s="106">
        <v>-6961</v>
      </c>
      <c r="F39" s="106"/>
      <c r="G39" s="106">
        <v>-6923</v>
      </c>
      <c r="H39" s="106"/>
      <c r="I39" s="106">
        <v>-6642</v>
      </c>
      <c r="J39" s="10"/>
      <c r="K39" s="106">
        <v>-6102</v>
      </c>
      <c r="L39" s="10"/>
      <c r="M39" s="106">
        <v>-7382</v>
      </c>
      <c r="N39" s="10"/>
      <c r="O39" s="117">
        <v>0</v>
      </c>
      <c r="P39" s="198"/>
      <c r="Q39" s="117">
        <v>0</v>
      </c>
    </row>
    <row r="40" spans="2:69" hidden="1" outlineLevel="2" x14ac:dyDescent="0.35">
      <c r="B40" s="178">
        <v>48</v>
      </c>
      <c r="C40" s="181" t="s">
        <v>32</v>
      </c>
      <c r="D40" s="106">
        <v>-732</v>
      </c>
      <c r="E40" s="106">
        <v>-2073</v>
      </c>
      <c r="F40" s="106"/>
      <c r="G40" s="106">
        <v>-1233</v>
      </c>
      <c r="H40" s="106"/>
      <c r="I40" s="106">
        <v>-531</v>
      </c>
      <c r="J40" s="10"/>
      <c r="K40" s="106">
        <v>-397</v>
      </c>
      <c r="L40" s="10"/>
      <c r="M40" s="106">
        <v>-230</v>
      </c>
      <c r="N40" s="10"/>
      <c r="O40" s="117">
        <v>0</v>
      </c>
      <c r="P40" s="198"/>
      <c r="Q40" s="117">
        <v>0</v>
      </c>
    </row>
    <row r="41" spans="2:69" hidden="1" outlineLevel="2" x14ac:dyDescent="0.35">
      <c r="B41" s="178">
        <v>49</v>
      </c>
      <c r="C41" s="181" t="s">
        <v>33</v>
      </c>
      <c r="D41" s="106">
        <v>-16</v>
      </c>
      <c r="E41" s="106">
        <v>-13</v>
      </c>
      <c r="F41" s="106"/>
      <c r="G41" s="106">
        <v>-17</v>
      </c>
      <c r="H41" s="106"/>
      <c r="I41" s="106">
        <v>-34</v>
      </c>
      <c r="J41" s="10"/>
      <c r="K41" s="106">
        <v>-15</v>
      </c>
      <c r="L41" s="10"/>
      <c r="M41" s="106">
        <v>0</v>
      </c>
      <c r="N41" s="10"/>
      <c r="O41" s="117">
        <v>0</v>
      </c>
      <c r="P41" s="198"/>
      <c r="Q41" s="117">
        <v>0</v>
      </c>
    </row>
    <row r="42" spans="2:69" hidden="1" outlineLevel="2" x14ac:dyDescent="0.35">
      <c r="B42" s="178">
        <v>50</v>
      </c>
      <c r="C42" s="181" t="s">
        <v>29</v>
      </c>
      <c r="D42" s="106">
        <v>0</v>
      </c>
      <c r="E42" s="106">
        <v>0</v>
      </c>
      <c r="F42" s="106"/>
      <c r="G42" s="106">
        <v>0</v>
      </c>
      <c r="H42" s="106"/>
      <c r="I42" s="106">
        <v>0</v>
      </c>
      <c r="J42" s="10"/>
      <c r="K42" s="106">
        <v>0</v>
      </c>
      <c r="L42" s="10"/>
      <c r="M42" s="106">
        <v>0</v>
      </c>
      <c r="N42" s="10"/>
      <c r="O42" s="117">
        <v>0</v>
      </c>
      <c r="P42" s="198"/>
      <c r="Q42" s="117">
        <v>0</v>
      </c>
    </row>
    <row r="43" spans="2:69" hidden="1" outlineLevel="1" x14ac:dyDescent="0.35">
      <c r="B43" s="178">
        <v>51</v>
      </c>
      <c r="C43" s="182" t="s">
        <v>34</v>
      </c>
      <c r="D43" s="109">
        <f t="shared" ref="D43:G43" si="35">SUM(D44:D50)</f>
        <v>-363</v>
      </c>
      <c r="E43" s="109">
        <f t="shared" si="35"/>
        <v>-1590</v>
      </c>
      <c r="F43" s="113"/>
      <c r="G43" s="109">
        <f t="shared" si="35"/>
        <v>-1103</v>
      </c>
      <c r="H43" s="113"/>
      <c r="I43" s="109">
        <f t="shared" ref="I43" si="36">SUM(I44:I50)</f>
        <v>-1240</v>
      </c>
      <c r="J43" s="13"/>
      <c r="K43" s="109">
        <f t="shared" ref="K43" si="37">SUM(K44:K50)</f>
        <v>-1165</v>
      </c>
      <c r="L43" s="13"/>
      <c r="M43" s="109">
        <f t="shared" ref="M43" si="38">SUM(M44:M50)</f>
        <v>-1085</v>
      </c>
      <c r="N43" s="13"/>
      <c r="O43" s="13">
        <f t="shared" ref="O43" si="39">SUM(O44:O50)</f>
        <v>0</v>
      </c>
      <c r="P43" s="199"/>
      <c r="Q43" s="13">
        <f t="shared" ref="Q43" si="40">SUM(Q44:Q50)</f>
        <v>0</v>
      </c>
    </row>
    <row r="44" spans="2:69" hidden="1" outlineLevel="2" x14ac:dyDescent="0.35">
      <c r="B44" s="178">
        <v>52</v>
      </c>
      <c r="C44" s="181" t="s">
        <v>35</v>
      </c>
      <c r="D44" s="106">
        <v>-270</v>
      </c>
      <c r="E44" s="106">
        <v>-1446</v>
      </c>
      <c r="F44" s="106"/>
      <c r="G44" s="106">
        <v>-957</v>
      </c>
      <c r="H44" s="106"/>
      <c r="I44" s="106">
        <v>-1050</v>
      </c>
      <c r="J44" s="10"/>
      <c r="K44" s="106">
        <v>-984</v>
      </c>
      <c r="L44" s="10"/>
      <c r="M44" s="106">
        <v>-1007</v>
      </c>
      <c r="N44" s="10"/>
      <c r="O44" s="117">
        <v>0</v>
      </c>
      <c r="P44" s="198"/>
      <c r="Q44" s="117">
        <v>0</v>
      </c>
    </row>
    <row r="45" spans="2:69" hidden="1" outlineLevel="2" x14ac:dyDescent="0.35">
      <c r="B45" s="178">
        <v>53</v>
      </c>
      <c r="C45" s="181" t="s">
        <v>36</v>
      </c>
      <c r="D45" s="106">
        <v>0</v>
      </c>
      <c r="E45" s="106">
        <v>0</v>
      </c>
      <c r="F45" s="106"/>
      <c r="G45" s="106">
        <v>0</v>
      </c>
      <c r="H45" s="106"/>
      <c r="I45" s="106">
        <v>0</v>
      </c>
      <c r="J45" s="10"/>
      <c r="K45" s="106">
        <v>0</v>
      </c>
      <c r="L45" s="10"/>
      <c r="M45" s="106">
        <v>0</v>
      </c>
      <c r="N45" s="10"/>
      <c r="O45" s="117">
        <v>0</v>
      </c>
      <c r="P45" s="198"/>
      <c r="Q45" s="117">
        <v>0</v>
      </c>
    </row>
    <row r="46" spans="2:69" hidden="1" outlineLevel="2" x14ac:dyDescent="0.35">
      <c r="B46" s="178">
        <v>54</v>
      </c>
      <c r="C46" s="181" t="s">
        <v>37</v>
      </c>
      <c r="D46" s="106">
        <v>0</v>
      </c>
      <c r="E46" s="106">
        <v>0</v>
      </c>
      <c r="F46" s="106"/>
      <c r="G46" s="106">
        <v>0</v>
      </c>
      <c r="H46" s="106"/>
      <c r="I46" s="106">
        <v>0</v>
      </c>
      <c r="J46" s="10"/>
      <c r="K46" s="106">
        <v>0</v>
      </c>
      <c r="L46" s="10"/>
      <c r="M46" s="106">
        <v>0</v>
      </c>
      <c r="N46" s="10"/>
      <c r="O46" s="117">
        <v>0</v>
      </c>
      <c r="P46" s="198"/>
      <c r="Q46" s="117">
        <v>0</v>
      </c>
    </row>
    <row r="47" spans="2:69" hidden="1" outlineLevel="2" x14ac:dyDescent="0.35">
      <c r="B47" s="178">
        <v>55</v>
      </c>
      <c r="C47" s="181" t="s">
        <v>38</v>
      </c>
      <c r="D47" s="106">
        <v>0</v>
      </c>
      <c r="E47" s="106">
        <v>0</v>
      </c>
      <c r="F47" s="106"/>
      <c r="G47" s="106">
        <v>0</v>
      </c>
      <c r="H47" s="106"/>
      <c r="I47" s="106">
        <v>0</v>
      </c>
      <c r="J47" s="10"/>
      <c r="K47" s="106">
        <v>0</v>
      </c>
      <c r="L47" s="10"/>
      <c r="M47" s="106">
        <v>0</v>
      </c>
      <c r="N47" s="10"/>
      <c r="O47" s="117">
        <v>0</v>
      </c>
      <c r="P47" s="198"/>
      <c r="Q47" s="117">
        <v>0</v>
      </c>
      <c r="BN47" s="178">
        <v>9143</v>
      </c>
      <c r="BO47" s="178">
        <v>9143</v>
      </c>
      <c r="BP47" s="178">
        <v>9143</v>
      </c>
      <c r="BQ47" s="178">
        <v>9143</v>
      </c>
    </row>
    <row r="48" spans="2:69" hidden="1" outlineLevel="2" x14ac:dyDescent="0.35">
      <c r="B48" s="178">
        <v>56</v>
      </c>
      <c r="C48" s="181" t="s">
        <v>39</v>
      </c>
      <c r="D48" s="106">
        <v>0</v>
      </c>
      <c r="E48" s="106">
        <v>0</v>
      </c>
      <c r="F48" s="106"/>
      <c r="G48" s="106">
        <v>0</v>
      </c>
      <c r="H48" s="106"/>
      <c r="I48" s="106">
        <v>0</v>
      </c>
      <c r="J48" s="10"/>
      <c r="K48" s="106">
        <v>0</v>
      </c>
      <c r="L48" s="10"/>
      <c r="M48" s="106">
        <v>0</v>
      </c>
      <c r="N48" s="10"/>
      <c r="O48" s="117">
        <v>0</v>
      </c>
      <c r="P48" s="198"/>
      <c r="Q48" s="117">
        <v>0</v>
      </c>
    </row>
    <row r="49" spans="2:69" hidden="1" outlineLevel="2" x14ac:dyDescent="0.35">
      <c r="B49" s="178">
        <v>57</v>
      </c>
      <c r="C49" s="181" t="s">
        <v>40</v>
      </c>
      <c r="D49" s="106">
        <v>-7</v>
      </c>
      <c r="E49" s="106">
        <v>-4</v>
      </c>
      <c r="F49" s="106"/>
      <c r="G49" s="106">
        <v>-4</v>
      </c>
      <c r="H49" s="106"/>
      <c r="I49" s="106">
        <v>-19</v>
      </c>
      <c r="J49" s="10"/>
      <c r="K49" s="106">
        <v>-42</v>
      </c>
      <c r="L49" s="10"/>
      <c r="M49" s="106">
        <v>-44</v>
      </c>
      <c r="N49" s="10"/>
      <c r="O49" s="117">
        <v>0</v>
      </c>
      <c r="P49" s="198"/>
      <c r="Q49" s="117">
        <v>0</v>
      </c>
    </row>
    <row r="50" spans="2:69" hidden="1" outlineLevel="2" x14ac:dyDescent="0.35">
      <c r="B50" s="178">
        <v>58</v>
      </c>
      <c r="C50" s="181" t="s">
        <v>41</v>
      </c>
      <c r="D50" s="106">
        <v>-86</v>
      </c>
      <c r="E50" s="106">
        <v>-140</v>
      </c>
      <c r="F50" s="106"/>
      <c r="G50" s="106">
        <v>-142</v>
      </c>
      <c r="H50" s="106"/>
      <c r="I50" s="106">
        <v>-171</v>
      </c>
      <c r="J50" s="10"/>
      <c r="K50" s="106">
        <v>-139</v>
      </c>
      <c r="L50" s="10"/>
      <c r="M50" s="106">
        <v>-34</v>
      </c>
      <c r="N50" s="10"/>
      <c r="O50" s="117">
        <v>0</v>
      </c>
      <c r="P50" s="198"/>
      <c r="Q50" s="117">
        <v>0</v>
      </c>
    </row>
    <row r="51" spans="2:69" hidden="1" outlineLevel="1" x14ac:dyDescent="0.35">
      <c r="B51" s="178">
        <v>59</v>
      </c>
      <c r="C51" s="182" t="s">
        <v>42</v>
      </c>
      <c r="D51" s="109">
        <f t="shared" ref="D51:G51" si="41">SUM(D52:D56)</f>
        <v>-76</v>
      </c>
      <c r="E51" s="109">
        <f t="shared" si="41"/>
        <v>-67</v>
      </c>
      <c r="F51" s="113"/>
      <c r="G51" s="109">
        <f t="shared" si="41"/>
        <v>-73</v>
      </c>
      <c r="H51" s="113"/>
      <c r="I51" s="109">
        <f t="shared" ref="I51" si="42">SUM(I52:I56)</f>
        <v>-122</v>
      </c>
      <c r="J51" s="13"/>
      <c r="K51" s="109">
        <f t="shared" ref="K51" si="43">SUM(K52:K56)</f>
        <v>-110</v>
      </c>
      <c r="L51" s="13"/>
      <c r="M51" s="109">
        <f t="shared" ref="M51" si="44">SUM(M52:M56)</f>
        <v>-89</v>
      </c>
      <c r="N51" s="13"/>
      <c r="O51" s="13">
        <f t="shared" ref="O51" si="45">SUM(O52:O56)</f>
        <v>0</v>
      </c>
      <c r="P51" s="199"/>
      <c r="Q51" s="13">
        <f t="shared" ref="Q51" si="46">SUM(Q52:Q56)</f>
        <v>0</v>
      </c>
    </row>
    <row r="52" spans="2:69" hidden="1" outlineLevel="2" x14ac:dyDescent="0.35">
      <c r="B52" s="178">
        <v>60</v>
      </c>
      <c r="C52" s="181" t="s">
        <v>43</v>
      </c>
      <c r="D52" s="106">
        <v>0</v>
      </c>
      <c r="E52" s="106">
        <v>0</v>
      </c>
      <c r="F52" s="106"/>
      <c r="G52" s="106">
        <v>0</v>
      </c>
      <c r="H52" s="106"/>
      <c r="I52" s="106">
        <v>0</v>
      </c>
      <c r="J52" s="10"/>
      <c r="K52" s="106">
        <v>0</v>
      </c>
      <c r="L52" s="10"/>
      <c r="M52" s="106">
        <v>0</v>
      </c>
      <c r="N52" s="10"/>
      <c r="O52" s="117">
        <v>0</v>
      </c>
      <c r="P52" s="198"/>
      <c r="Q52" s="117">
        <v>0</v>
      </c>
    </row>
    <row r="53" spans="2:69" hidden="1" outlineLevel="2" x14ac:dyDescent="0.35">
      <c r="B53" s="178">
        <v>61</v>
      </c>
      <c r="C53" s="181" t="s">
        <v>44</v>
      </c>
      <c r="D53" s="106">
        <v>0</v>
      </c>
      <c r="E53" s="106">
        <v>0</v>
      </c>
      <c r="F53" s="106"/>
      <c r="G53" s="106">
        <v>0</v>
      </c>
      <c r="H53" s="106"/>
      <c r="I53" s="106">
        <v>0</v>
      </c>
      <c r="J53" s="10"/>
      <c r="K53" s="106">
        <v>0</v>
      </c>
      <c r="L53" s="10"/>
      <c r="M53" s="106">
        <v>0</v>
      </c>
      <c r="N53" s="10"/>
      <c r="O53" s="117">
        <v>0</v>
      </c>
      <c r="P53" s="198"/>
      <c r="Q53" s="117">
        <v>0</v>
      </c>
    </row>
    <row r="54" spans="2:69" hidden="1" outlineLevel="2" x14ac:dyDescent="0.35">
      <c r="B54" s="178">
        <v>62</v>
      </c>
      <c r="C54" s="181" t="s">
        <v>45</v>
      </c>
      <c r="D54" s="106">
        <v>0</v>
      </c>
      <c r="E54" s="106">
        <v>0</v>
      </c>
      <c r="F54" s="106"/>
      <c r="G54" s="106">
        <v>0</v>
      </c>
      <c r="H54" s="106"/>
      <c r="I54" s="106">
        <v>0</v>
      </c>
      <c r="J54" s="10"/>
      <c r="K54" s="106">
        <v>0</v>
      </c>
      <c r="L54" s="10"/>
      <c r="M54" s="106">
        <v>0</v>
      </c>
      <c r="N54" s="10"/>
      <c r="O54" s="117">
        <v>0</v>
      </c>
      <c r="P54" s="198"/>
      <c r="Q54" s="117">
        <v>0</v>
      </c>
    </row>
    <row r="55" spans="2:69" hidden="1" outlineLevel="2" x14ac:dyDescent="0.35">
      <c r="B55" s="178">
        <v>63</v>
      </c>
      <c r="C55" s="181" t="s">
        <v>46</v>
      </c>
      <c r="D55" s="106">
        <v>-76</v>
      </c>
      <c r="E55" s="106">
        <v>-67</v>
      </c>
      <c r="F55" s="106"/>
      <c r="G55" s="106">
        <v>-73</v>
      </c>
      <c r="H55" s="106"/>
      <c r="I55" s="106">
        <v>-122</v>
      </c>
      <c r="J55" s="10"/>
      <c r="K55" s="106">
        <v>-110</v>
      </c>
      <c r="L55" s="10"/>
      <c r="M55" s="106">
        <v>-89</v>
      </c>
      <c r="N55" s="10"/>
      <c r="O55" s="117">
        <v>0</v>
      </c>
      <c r="P55" s="198"/>
      <c r="Q55" s="117">
        <v>0</v>
      </c>
    </row>
    <row r="56" spans="2:69" hidden="1" outlineLevel="2" x14ac:dyDescent="0.35">
      <c r="B56" s="178">
        <v>64</v>
      </c>
      <c r="C56" s="181" t="s">
        <v>47</v>
      </c>
      <c r="D56" s="106">
        <v>0</v>
      </c>
      <c r="E56" s="106">
        <v>0</v>
      </c>
      <c r="F56" s="106"/>
      <c r="G56" s="106">
        <v>0</v>
      </c>
      <c r="H56" s="106"/>
      <c r="I56" s="106">
        <v>0</v>
      </c>
      <c r="J56" s="10"/>
      <c r="K56" s="106">
        <v>0</v>
      </c>
      <c r="L56" s="10"/>
      <c r="M56" s="106">
        <v>0</v>
      </c>
      <c r="N56" s="10"/>
      <c r="O56" s="117">
        <v>0</v>
      </c>
      <c r="P56" s="198"/>
      <c r="Q56" s="117">
        <v>0</v>
      </c>
    </row>
    <row r="57" spans="2:69" hidden="1" outlineLevel="1" x14ac:dyDescent="0.35">
      <c r="B57" s="178">
        <v>65</v>
      </c>
      <c r="C57" s="182" t="s">
        <v>48</v>
      </c>
      <c r="D57" s="109">
        <f t="shared" ref="D57:G57" si="47">SUM(D58:D60)</f>
        <v>-2436</v>
      </c>
      <c r="E57" s="109">
        <f t="shared" si="47"/>
        <v>-2392</v>
      </c>
      <c r="F57" s="113"/>
      <c r="G57" s="109">
        <f t="shared" si="47"/>
        <v>-2220</v>
      </c>
      <c r="H57" s="113"/>
      <c r="I57" s="109">
        <f t="shared" ref="I57" si="48">SUM(I58:I60)</f>
        <v>-2360</v>
      </c>
      <c r="J57" s="13"/>
      <c r="K57" s="109">
        <f t="shared" ref="K57" si="49">SUM(K58:K60)</f>
        <v>-1981</v>
      </c>
      <c r="L57" s="13"/>
      <c r="M57" s="109">
        <f t="shared" ref="M57" si="50">SUM(M58:M60)</f>
        <v>-1902</v>
      </c>
      <c r="N57" s="13"/>
      <c r="O57" s="13">
        <f t="shared" ref="O57" si="51">SUM(O58:O60)</f>
        <v>0</v>
      </c>
      <c r="P57" s="199"/>
      <c r="Q57" s="13">
        <f t="shared" ref="Q57" si="52">SUM(Q58:Q60)</f>
        <v>0</v>
      </c>
      <c r="BN57" s="178">
        <v>224</v>
      </c>
      <c r="BO57" s="178">
        <v>146</v>
      </c>
      <c r="BP57" s="178">
        <v>16</v>
      </c>
      <c r="BQ57" s="178">
        <v>16</v>
      </c>
    </row>
    <row r="58" spans="2:69" hidden="1" outlineLevel="2" x14ac:dyDescent="0.35">
      <c r="B58" s="178">
        <v>66</v>
      </c>
      <c r="C58" s="181" t="s">
        <v>49</v>
      </c>
      <c r="D58" s="106">
        <v>-1639</v>
      </c>
      <c r="E58" s="106">
        <v>-1568</v>
      </c>
      <c r="F58" s="106"/>
      <c r="G58" s="106">
        <v>-1472</v>
      </c>
      <c r="H58" s="106"/>
      <c r="I58" s="106">
        <v>-1603</v>
      </c>
      <c r="J58" s="10"/>
      <c r="K58" s="106">
        <v>-1268</v>
      </c>
      <c r="L58" s="10"/>
      <c r="M58" s="106">
        <v>-1203</v>
      </c>
      <c r="N58" s="10"/>
      <c r="O58" s="117">
        <v>0</v>
      </c>
      <c r="P58" s="198"/>
      <c r="Q58" s="117">
        <v>0</v>
      </c>
    </row>
    <row r="59" spans="2:69" hidden="1" outlineLevel="2" x14ac:dyDescent="0.35">
      <c r="B59" s="178">
        <v>67</v>
      </c>
      <c r="C59" s="181" t="s">
        <v>50</v>
      </c>
      <c r="D59" s="106">
        <v>-640</v>
      </c>
      <c r="E59" s="106">
        <v>-628</v>
      </c>
      <c r="F59" s="106"/>
      <c r="G59" s="106">
        <v>-455</v>
      </c>
      <c r="H59" s="106"/>
      <c r="I59" s="106">
        <v>-608</v>
      </c>
      <c r="J59" s="10"/>
      <c r="K59" s="106">
        <v>-545</v>
      </c>
      <c r="L59" s="10"/>
      <c r="M59" s="106">
        <v>-519</v>
      </c>
      <c r="N59" s="10"/>
      <c r="O59" s="117">
        <v>0</v>
      </c>
      <c r="P59" s="198"/>
      <c r="Q59" s="117">
        <v>0</v>
      </c>
    </row>
    <row r="60" spans="2:69" hidden="1" outlineLevel="2" x14ac:dyDescent="0.35">
      <c r="B60" s="178">
        <v>68</v>
      </c>
      <c r="C60" s="181" t="s">
        <v>51</v>
      </c>
      <c r="D60" s="106">
        <v>-157</v>
      </c>
      <c r="E60" s="106">
        <v>-196</v>
      </c>
      <c r="F60" s="106"/>
      <c r="G60" s="106">
        <v>-293</v>
      </c>
      <c r="H60" s="106"/>
      <c r="I60" s="106">
        <v>-149</v>
      </c>
      <c r="J60" s="10"/>
      <c r="K60" s="106">
        <v>-168</v>
      </c>
      <c r="L60" s="10"/>
      <c r="M60" s="106">
        <v>-180</v>
      </c>
      <c r="N60" s="10"/>
      <c r="O60" s="117">
        <v>0</v>
      </c>
      <c r="P60" s="198"/>
      <c r="Q60" s="117">
        <v>0</v>
      </c>
    </row>
    <row r="61" spans="2:69" hidden="1" outlineLevel="1" x14ac:dyDescent="0.35">
      <c r="B61" s="178">
        <v>69</v>
      </c>
      <c r="C61" s="182" t="s">
        <v>52</v>
      </c>
      <c r="D61" s="109">
        <f t="shared" ref="D61:G61" si="53">SUM(D62:D77)</f>
        <v>-7178</v>
      </c>
      <c r="E61" s="109">
        <f t="shared" si="53"/>
        <v>-7182</v>
      </c>
      <c r="F61" s="113"/>
      <c r="G61" s="109">
        <f t="shared" si="53"/>
        <v>-5570</v>
      </c>
      <c r="H61" s="113"/>
      <c r="I61" s="109">
        <f t="shared" ref="I61" si="54">SUM(I62:I77)</f>
        <v>-8625</v>
      </c>
      <c r="J61" s="13"/>
      <c r="K61" s="109">
        <f t="shared" ref="K61" si="55">SUM(K62:K77)</f>
        <v>-4858</v>
      </c>
      <c r="L61" s="13"/>
      <c r="M61" s="109">
        <f t="shared" ref="M61" si="56">SUM(M62:M77)</f>
        <v>-6478</v>
      </c>
      <c r="N61" s="13"/>
      <c r="O61" s="13">
        <f t="shared" ref="O61" si="57">SUM(O62:O77)</f>
        <v>0</v>
      </c>
      <c r="P61" s="199"/>
      <c r="Q61" s="13">
        <f t="shared" ref="Q61" si="58">SUM(Q62:Q77)</f>
        <v>0</v>
      </c>
    </row>
    <row r="62" spans="2:69" hidden="1" outlineLevel="2" x14ac:dyDescent="0.35">
      <c r="B62" s="178">
        <v>70</v>
      </c>
      <c r="C62" s="181" t="s">
        <v>53</v>
      </c>
      <c r="D62" s="106">
        <v>0</v>
      </c>
      <c r="E62" s="106">
        <v>0</v>
      </c>
      <c r="F62" s="106"/>
      <c r="G62" s="106">
        <v>0</v>
      </c>
      <c r="H62" s="106"/>
      <c r="I62" s="106">
        <v>0</v>
      </c>
      <c r="J62" s="10"/>
      <c r="K62" s="106">
        <v>0</v>
      </c>
      <c r="L62" s="10"/>
      <c r="M62" s="106">
        <v>0</v>
      </c>
      <c r="N62" s="10"/>
      <c r="O62" s="117">
        <v>0</v>
      </c>
      <c r="P62" s="198"/>
      <c r="Q62" s="117">
        <v>0</v>
      </c>
    </row>
    <row r="63" spans="2:69" hidden="1" outlineLevel="2" x14ac:dyDescent="0.35">
      <c r="B63" s="178">
        <v>71</v>
      </c>
      <c r="C63" s="181" t="s">
        <v>54</v>
      </c>
      <c r="D63" s="106">
        <v>-117</v>
      </c>
      <c r="E63" s="106">
        <v>-115</v>
      </c>
      <c r="F63" s="106"/>
      <c r="G63" s="106">
        <v>-42</v>
      </c>
      <c r="H63" s="106"/>
      <c r="I63" s="106">
        <v>-52</v>
      </c>
      <c r="J63" s="10"/>
      <c r="K63" s="106">
        <v>-76</v>
      </c>
      <c r="L63" s="10"/>
      <c r="M63" s="106">
        <v>-8</v>
      </c>
      <c r="N63" s="10"/>
      <c r="O63" s="117">
        <v>0</v>
      </c>
      <c r="P63" s="198"/>
      <c r="Q63" s="117">
        <v>0</v>
      </c>
    </row>
    <row r="64" spans="2:69" hidden="1" outlineLevel="2" x14ac:dyDescent="0.35">
      <c r="B64" s="178">
        <v>72</v>
      </c>
      <c r="C64" s="181" t="s">
        <v>55</v>
      </c>
      <c r="D64" s="106">
        <v>-27</v>
      </c>
      <c r="E64" s="106">
        <v>0</v>
      </c>
      <c r="F64" s="106"/>
      <c r="G64" s="106">
        <v>0</v>
      </c>
      <c r="H64" s="106"/>
      <c r="I64" s="106">
        <v>0</v>
      </c>
      <c r="J64" s="10"/>
      <c r="K64" s="106">
        <v>0</v>
      </c>
      <c r="L64" s="10"/>
      <c r="M64" s="106">
        <v>0</v>
      </c>
      <c r="N64" s="10"/>
      <c r="O64" s="117">
        <v>0</v>
      </c>
      <c r="P64" s="198"/>
      <c r="Q64" s="117">
        <v>0</v>
      </c>
    </row>
    <row r="65" spans="2:17" hidden="1" outlineLevel="2" x14ac:dyDescent="0.35">
      <c r="B65" s="178">
        <v>73</v>
      </c>
      <c r="C65" s="181" t="s">
        <v>56</v>
      </c>
      <c r="D65" s="106">
        <v>-947</v>
      </c>
      <c r="E65" s="106">
        <v>-1072</v>
      </c>
      <c r="F65" s="106"/>
      <c r="G65" s="106">
        <v>-909</v>
      </c>
      <c r="H65" s="106"/>
      <c r="I65" s="106">
        <v>-630</v>
      </c>
      <c r="J65" s="10"/>
      <c r="K65" s="106">
        <v>-669</v>
      </c>
      <c r="L65" s="10"/>
      <c r="M65" s="106">
        <v>-528</v>
      </c>
      <c r="N65" s="10"/>
      <c r="O65" s="117">
        <v>0</v>
      </c>
      <c r="P65" s="198"/>
      <c r="Q65" s="117">
        <v>0</v>
      </c>
    </row>
    <row r="66" spans="2:17" hidden="1" outlineLevel="2" x14ac:dyDescent="0.35">
      <c r="B66" s="178">
        <v>74</v>
      </c>
      <c r="C66" s="181" t="s">
        <v>57</v>
      </c>
      <c r="D66" s="106">
        <v>-54</v>
      </c>
      <c r="E66" s="106">
        <v>0</v>
      </c>
      <c r="F66" s="106"/>
      <c r="G66" s="106">
        <v>0</v>
      </c>
      <c r="H66" s="106"/>
      <c r="I66" s="106">
        <v>0</v>
      </c>
      <c r="J66" s="10"/>
      <c r="K66" s="106">
        <v>0</v>
      </c>
      <c r="L66" s="10"/>
      <c r="M66" s="106">
        <v>0</v>
      </c>
      <c r="N66" s="10"/>
      <c r="O66" s="117">
        <v>0</v>
      </c>
      <c r="P66" s="198"/>
      <c r="Q66" s="117">
        <v>0</v>
      </c>
    </row>
    <row r="67" spans="2:17" hidden="1" outlineLevel="2" x14ac:dyDescent="0.35">
      <c r="B67" s="178">
        <v>75</v>
      </c>
      <c r="C67" s="181" t="s">
        <v>58</v>
      </c>
      <c r="D67" s="106">
        <v>-49</v>
      </c>
      <c r="E67" s="106">
        <v>-93</v>
      </c>
      <c r="F67" s="106"/>
      <c r="G67" s="106">
        <v>-111</v>
      </c>
      <c r="H67" s="106"/>
      <c r="I67" s="106">
        <v>-213</v>
      </c>
      <c r="J67" s="10"/>
      <c r="K67" s="106">
        <v>-174</v>
      </c>
      <c r="L67" s="10"/>
      <c r="M67" s="106">
        <v>-54</v>
      </c>
      <c r="N67" s="10"/>
      <c r="O67" s="117">
        <v>0</v>
      </c>
      <c r="P67" s="198"/>
      <c r="Q67" s="117">
        <v>0</v>
      </c>
    </row>
    <row r="68" spans="2:17" hidden="1" outlineLevel="2" x14ac:dyDescent="0.35">
      <c r="B68" s="178">
        <v>76</v>
      </c>
      <c r="C68" s="181" t="s">
        <v>59</v>
      </c>
      <c r="D68" s="106">
        <v>-33</v>
      </c>
      <c r="E68" s="106">
        <v>-31</v>
      </c>
      <c r="F68" s="106"/>
      <c r="G68" s="106">
        <v>-4</v>
      </c>
      <c r="H68" s="106"/>
      <c r="I68" s="106">
        <v>-36</v>
      </c>
      <c r="J68" s="10"/>
      <c r="K68" s="106">
        <v>-19</v>
      </c>
      <c r="L68" s="10"/>
      <c r="M68" s="106">
        <v>-11</v>
      </c>
      <c r="N68" s="10"/>
      <c r="O68" s="117">
        <v>0</v>
      </c>
      <c r="P68" s="198"/>
      <c r="Q68" s="117">
        <v>0</v>
      </c>
    </row>
    <row r="69" spans="2:17" hidden="1" outlineLevel="2" x14ac:dyDescent="0.35">
      <c r="B69" s="178">
        <v>77</v>
      </c>
      <c r="C69" s="181" t="s">
        <v>60</v>
      </c>
      <c r="D69" s="106">
        <v>0</v>
      </c>
      <c r="E69" s="106">
        <v>0</v>
      </c>
      <c r="F69" s="106"/>
      <c r="G69" s="106">
        <v>0</v>
      </c>
      <c r="H69" s="106"/>
      <c r="I69" s="106">
        <v>0</v>
      </c>
      <c r="J69" s="10"/>
      <c r="K69" s="106">
        <v>0</v>
      </c>
      <c r="L69" s="10"/>
      <c r="M69" s="106">
        <v>0</v>
      </c>
      <c r="N69" s="10"/>
      <c r="O69" s="117">
        <v>0</v>
      </c>
      <c r="P69" s="198"/>
      <c r="Q69" s="117">
        <v>0</v>
      </c>
    </row>
    <row r="70" spans="2:17" hidden="1" outlineLevel="2" x14ac:dyDescent="0.35">
      <c r="B70" s="178">
        <v>78</v>
      </c>
      <c r="C70" s="181" t="s">
        <v>61</v>
      </c>
      <c r="D70" s="106">
        <v>-99</v>
      </c>
      <c r="E70" s="106">
        <v>-9</v>
      </c>
      <c r="F70" s="106"/>
      <c r="G70" s="106">
        <v>-18</v>
      </c>
      <c r="H70" s="106"/>
      <c r="I70" s="106">
        <v>-18</v>
      </c>
      <c r="J70" s="10"/>
      <c r="K70" s="106">
        <v>-10</v>
      </c>
      <c r="L70" s="10"/>
      <c r="M70" s="106">
        <v>-22</v>
      </c>
      <c r="N70" s="10"/>
      <c r="O70" s="117">
        <v>0</v>
      </c>
      <c r="P70" s="198"/>
      <c r="Q70" s="117">
        <v>0</v>
      </c>
    </row>
    <row r="71" spans="2:17" hidden="1" outlineLevel="2" x14ac:dyDescent="0.35">
      <c r="B71" s="178">
        <v>79</v>
      </c>
      <c r="C71" s="181" t="s">
        <v>62</v>
      </c>
      <c r="D71" s="106">
        <v>-745</v>
      </c>
      <c r="E71" s="106">
        <v>-797</v>
      </c>
      <c r="F71" s="106"/>
      <c r="G71" s="106">
        <v>-810</v>
      </c>
      <c r="H71" s="106"/>
      <c r="I71" s="106">
        <v>-811</v>
      </c>
      <c r="J71" s="10"/>
      <c r="K71" s="106">
        <v>-491</v>
      </c>
      <c r="L71" s="10"/>
      <c r="M71" s="106">
        <v>-691</v>
      </c>
      <c r="N71" s="10"/>
      <c r="O71" s="117">
        <v>0</v>
      </c>
      <c r="P71" s="198"/>
      <c r="Q71" s="117">
        <v>0</v>
      </c>
    </row>
    <row r="72" spans="2:17" hidden="1" outlineLevel="2" x14ac:dyDescent="0.35">
      <c r="B72" s="178">
        <v>80</v>
      </c>
      <c r="C72" s="181" t="s">
        <v>63</v>
      </c>
      <c r="D72" s="106">
        <v>-25</v>
      </c>
      <c r="E72" s="106">
        <v>0</v>
      </c>
      <c r="F72" s="106"/>
      <c r="G72" s="106">
        <v>0</v>
      </c>
      <c r="H72" s="106"/>
      <c r="I72" s="106">
        <v>-16</v>
      </c>
      <c r="J72" s="10"/>
      <c r="K72" s="106">
        <v>-20</v>
      </c>
      <c r="L72" s="10"/>
      <c r="M72" s="106">
        <v>-17</v>
      </c>
      <c r="N72" s="10"/>
      <c r="O72" s="117">
        <v>0</v>
      </c>
      <c r="P72" s="198"/>
      <c r="Q72" s="117">
        <v>0</v>
      </c>
    </row>
    <row r="73" spans="2:17" hidden="1" outlineLevel="2" x14ac:dyDescent="0.35">
      <c r="B73" s="178">
        <v>81</v>
      </c>
      <c r="C73" s="181" t="s">
        <v>64</v>
      </c>
      <c r="D73" s="106">
        <v>-1461</v>
      </c>
      <c r="E73" s="106">
        <v>-996</v>
      </c>
      <c r="F73" s="106"/>
      <c r="G73" s="106">
        <v>-186</v>
      </c>
      <c r="H73" s="106"/>
      <c r="I73" s="106">
        <v>-86</v>
      </c>
      <c r="J73" s="10"/>
      <c r="K73" s="106">
        <v>-66</v>
      </c>
      <c r="L73" s="10"/>
      <c r="M73" s="106">
        <v>-479</v>
      </c>
      <c r="N73" s="10"/>
      <c r="O73" s="117">
        <v>0</v>
      </c>
      <c r="P73" s="198"/>
      <c r="Q73" s="117">
        <v>0</v>
      </c>
    </row>
    <row r="74" spans="2:17" hidden="1" outlineLevel="2" x14ac:dyDescent="0.35">
      <c r="B74" s="178">
        <v>82</v>
      </c>
      <c r="C74" s="181" t="s">
        <v>65</v>
      </c>
      <c r="D74" s="106">
        <v>0</v>
      </c>
      <c r="E74" s="106">
        <v>0</v>
      </c>
      <c r="F74" s="106"/>
      <c r="G74" s="106">
        <v>0</v>
      </c>
      <c r="H74" s="106"/>
      <c r="I74" s="106">
        <v>0</v>
      </c>
      <c r="J74" s="10"/>
      <c r="K74" s="106">
        <v>0</v>
      </c>
      <c r="L74" s="10"/>
      <c r="M74" s="106">
        <v>0</v>
      </c>
      <c r="N74" s="10"/>
      <c r="O74" s="117">
        <v>0</v>
      </c>
      <c r="P74" s="198"/>
      <c r="Q74" s="117">
        <v>0</v>
      </c>
    </row>
    <row r="75" spans="2:17" hidden="1" outlineLevel="2" x14ac:dyDescent="0.35">
      <c r="B75" s="178">
        <v>83</v>
      </c>
      <c r="C75" s="181" t="s">
        <v>66</v>
      </c>
      <c r="D75" s="106">
        <v>-1246</v>
      </c>
      <c r="E75" s="106">
        <v>-1353</v>
      </c>
      <c r="F75" s="106"/>
      <c r="G75" s="106">
        <v>-1175</v>
      </c>
      <c r="H75" s="106"/>
      <c r="I75" s="106">
        <v>-864</v>
      </c>
      <c r="J75" s="10"/>
      <c r="K75" s="106">
        <v>-865</v>
      </c>
      <c r="L75" s="10"/>
      <c r="M75" s="106">
        <v>-835</v>
      </c>
      <c r="N75" s="10"/>
      <c r="O75" s="117">
        <v>0</v>
      </c>
      <c r="P75" s="198"/>
      <c r="Q75" s="117">
        <v>0</v>
      </c>
    </row>
    <row r="76" spans="2:17" hidden="1" outlineLevel="2" x14ac:dyDescent="0.35">
      <c r="B76" s="178">
        <v>84</v>
      </c>
      <c r="C76" s="181" t="s">
        <v>67</v>
      </c>
      <c r="D76" s="106">
        <v>-43</v>
      </c>
      <c r="E76" s="106">
        <v>-54</v>
      </c>
      <c r="F76" s="106"/>
      <c r="G76" s="106">
        <v>-22</v>
      </c>
      <c r="H76" s="106"/>
      <c r="I76" s="106">
        <v>-523</v>
      </c>
      <c r="J76" s="10"/>
      <c r="K76" s="106">
        <v>-485</v>
      </c>
      <c r="L76" s="10"/>
      <c r="M76" s="106">
        <v>-271</v>
      </c>
      <c r="N76" s="10"/>
      <c r="O76" s="117">
        <v>0</v>
      </c>
      <c r="P76" s="198"/>
      <c r="Q76" s="117">
        <v>0</v>
      </c>
    </row>
    <row r="77" spans="2:17" hidden="1" outlineLevel="2" x14ac:dyDescent="0.35">
      <c r="B77" s="178">
        <v>85</v>
      </c>
      <c r="C77" s="181" t="s">
        <v>29</v>
      </c>
      <c r="D77" s="106">
        <v>-2332</v>
      </c>
      <c r="E77" s="106">
        <v>-2662</v>
      </c>
      <c r="F77" s="106"/>
      <c r="G77" s="106">
        <v>-2293</v>
      </c>
      <c r="H77" s="106"/>
      <c r="I77" s="106">
        <v>-5376</v>
      </c>
      <c r="J77" s="10"/>
      <c r="K77" s="106">
        <v>-1983</v>
      </c>
      <c r="L77" s="10"/>
      <c r="M77" s="106">
        <f>-2704-858</f>
        <v>-3562</v>
      </c>
      <c r="N77" s="10"/>
      <c r="O77" s="117">
        <v>0</v>
      </c>
      <c r="P77" s="198"/>
      <c r="Q77" s="117">
        <v>0</v>
      </c>
    </row>
    <row r="78" spans="2:17" hidden="1" outlineLevel="1" x14ac:dyDescent="0.35">
      <c r="B78" s="178">
        <v>86</v>
      </c>
      <c r="C78" s="182" t="s">
        <v>68</v>
      </c>
      <c r="D78" s="109">
        <f t="shared" ref="D78:G78" si="59">SUM(D79:D86)</f>
        <v>-463</v>
      </c>
      <c r="E78" s="109">
        <f t="shared" si="59"/>
        <v>-526</v>
      </c>
      <c r="F78" s="113"/>
      <c r="G78" s="109">
        <f t="shared" si="59"/>
        <v>-605</v>
      </c>
      <c r="H78" s="113"/>
      <c r="I78" s="109">
        <f t="shared" ref="I78" si="60">SUM(I79:I86)</f>
        <v>-614</v>
      </c>
      <c r="J78" s="13"/>
      <c r="K78" s="109">
        <f t="shared" ref="K78" si="61">SUM(K79:K86)</f>
        <v>-606</v>
      </c>
      <c r="L78" s="13"/>
      <c r="M78" s="109">
        <f t="shared" ref="M78" si="62">SUM(M79:M86)</f>
        <v>-975</v>
      </c>
      <c r="N78" s="13"/>
      <c r="O78" s="13">
        <f t="shared" ref="O78" si="63">SUM(O79:O86)</f>
        <v>0</v>
      </c>
      <c r="P78" s="199"/>
      <c r="Q78" s="13">
        <f t="shared" ref="Q78" si="64">SUM(Q79:Q86)</f>
        <v>0</v>
      </c>
    </row>
    <row r="79" spans="2:17" hidden="1" outlineLevel="2" x14ac:dyDescent="0.35">
      <c r="B79" s="178">
        <v>87</v>
      </c>
      <c r="C79" s="181" t="s">
        <v>69</v>
      </c>
      <c r="D79" s="106">
        <v>0</v>
      </c>
      <c r="E79" s="106">
        <v>0</v>
      </c>
      <c r="F79" s="106"/>
      <c r="G79" s="106">
        <v>0</v>
      </c>
      <c r="H79" s="106"/>
      <c r="I79" s="106">
        <v>0</v>
      </c>
      <c r="J79" s="10"/>
      <c r="K79" s="106">
        <v>0</v>
      </c>
      <c r="L79" s="10"/>
      <c r="M79" s="106">
        <v>0</v>
      </c>
      <c r="N79" s="10"/>
      <c r="O79" s="117">
        <v>0</v>
      </c>
      <c r="P79" s="198"/>
      <c r="Q79" s="117">
        <v>0</v>
      </c>
    </row>
    <row r="80" spans="2:17" hidden="1" outlineLevel="2" x14ac:dyDescent="0.35">
      <c r="B80" s="178">
        <v>88</v>
      </c>
      <c r="C80" s="181" t="s">
        <v>70</v>
      </c>
      <c r="D80" s="106">
        <v>-396</v>
      </c>
      <c r="E80" s="106">
        <v>-453</v>
      </c>
      <c r="F80" s="106"/>
      <c r="G80" s="106">
        <v>-525</v>
      </c>
      <c r="H80" s="106"/>
      <c r="I80" s="106">
        <v>-551</v>
      </c>
      <c r="J80" s="10"/>
      <c r="K80" s="106">
        <v>-587</v>
      </c>
      <c r="L80" s="10"/>
      <c r="M80" s="106">
        <v>-974</v>
      </c>
      <c r="N80" s="10"/>
      <c r="O80" s="117">
        <v>0</v>
      </c>
      <c r="P80" s="198"/>
      <c r="Q80" s="117">
        <v>0</v>
      </c>
    </row>
    <row r="81" spans="2:17" hidden="1" outlineLevel="2" x14ac:dyDescent="0.35">
      <c r="B81" s="178">
        <v>89</v>
      </c>
      <c r="C81" s="181" t="s">
        <v>71</v>
      </c>
      <c r="D81" s="106">
        <v>0</v>
      </c>
      <c r="E81" s="106">
        <v>0</v>
      </c>
      <c r="F81" s="106"/>
      <c r="G81" s="106">
        <v>0</v>
      </c>
      <c r="H81" s="106"/>
      <c r="I81" s="106">
        <v>0</v>
      </c>
      <c r="J81" s="10"/>
      <c r="K81" s="106">
        <v>0</v>
      </c>
      <c r="L81" s="10"/>
      <c r="M81" s="106">
        <v>0</v>
      </c>
      <c r="N81" s="10"/>
      <c r="O81" s="117">
        <v>0</v>
      </c>
      <c r="P81" s="198"/>
      <c r="Q81" s="117">
        <v>0</v>
      </c>
    </row>
    <row r="82" spans="2:17" hidden="1" outlineLevel="2" x14ac:dyDescent="0.35">
      <c r="B82" s="178">
        <v>90</v>
      </c>
      <c r="C82" s="181" t="s">
        <v>72</v>
      </c>
      <c r="D82" s="106">
        <v>-1</v>
      </c>
      <c r="E82" s="106">
        <v>-1</v>
      </c>
      <c r="F82" s="106"/>
      <c r="G82" s="106">
        <v>-1</v>
      </c>
      <c r="H82" s="106"/>
      <c r="I82" s="106">
        <v>-1</v>
      </c>
      <c r="J82" s="10"/>
      <c r="K82" s="106">
        <v>-1</v>
      </c>
      <c r="L82" s="10"/>
      <c r="M82" s="106">
        <v>-1</v>
      </c>
      <c r="N82" s="10"/>
      <c r="O82" s="117">
        <v>0</v>
      </c>
      <c r="P82" s="198"/>
      <c r="Q82" s="117">
        <v>0</v>
      </c>
    </row>
    <row r="83" spans="2:17" hidden="1" outlineLevel="2" x14ac:dyDescent="0.35">
      <c r="B83" s="178">
        <v>91</v>
      </c>
      <c r="C83" s="181" t="s">
        <v>73</v>
      </c>
      <c r="D83" s="106">
        <v>-66</v>
      </c>
      <c r="E83" s="106">
        <v>-72</v>
      </c>
      <c r="F83" s="106"/>
      <c r="G83" s="106">
        <v>-79</v>
      </c>
      <c r="H83" s="106"/>
      <c r="I83" s="106">
        <v>-62</v>
      </c>
      <c r="J83" s="10"/>
      <c r="K83" s="106">
        <v>-18</v>
      </c>
      <c r="L83" s="10"/>
      <c r="M83" s="106">
        <v>0</v>
      </c>
      <c r="N83" s="10"/>
      <c r="O83" s="117">
        <v>0</v>
      </c>
      <c r="P83" s="198"/>
      <c r="Q83" s="117">
        <v>0</v>
      </c>
    </row>
    <row r="84" spans="2:17" hidden="1" outlineLevel="2" x14ac:dyDescent="0.35">
      <c r="B84" s="178">
        <v>92</v>
      </c>
      <c r="C84" s="181" t="s">
        <v>74</v>
      </c>
      <c r="D84" s="106">
        <v>0</v>
      </c>
      <c r="E84" s="106">
        <v>0</v>
      </c>
      <c r="F84" s="106"/>
      <c r="G84" s="106">
        <v>0</v>
      </c>
      <c r="H84" s="106"/>
      <c r="I84" s="106">
        <v>0</v>
      </c>
      <c r="J84" s="10"/>
      <c r="K84" s="106">
        <v>0</v>
      </c>
      <c r="L84" s="10"/>
      <c r="M84" s="106">
        <v>0</v>
      </c>
      <c r="N84" s="10"/>
      <c r="O84" s="117">
        <v>0</v>
      </c>
      <c r="P84" s="198"/>
      <c r="Q84" s="117">
        <v>0</v>
      </c>
    </row>
    <row r="85" spans="2:17" hidden="1" outlineLevel="2" x14ac:dyDescent="0.35">
      <c r="B85" s="178">
        <v>93</v>
      </c>
      <c r="C85" s="181" t="s">
        <v>75</v>
      </c>
      <c r="D85" s="106">
        <v>0</v>
      </c>
      <c r="E85" s="106">
        <v>0</v>
      </c>
      <c r="F85" s="106"/>
      <c r="G85" s="106">
        <v>0</v>
      </c>
      <c r="H85" s="106"/>
      <c r="I85" s="106">
        <v>0</v>
      </c>
      <c r="J85" s="10"/>
      <c r="K85" s="106">
        <v>0</v>
      </c>
      <c r="L85" s="10"/>
      <c r="M85" s="106">
        <v>0</v>
      </c>
      <c r="N85" s="10"/>
      <c r="O85" s="117">
        <v>0</v>
      </c>
      <c r="P85" s="198"/>
      <c r="Q85" s="117">
        <v>0</v>
      </c>
    </row>
    <row r="86" spans="2:17" hidden="1" outlineLevel="2" x14ac:dyDescent="0.35">
      <c r="B86" s="178">
        <v>94</v>
      </c>
      <c r="C86" s="181" t="s">
        <v>76</v>
      </c>
      <c r="D86" s="106">
        <v>0</v>
      </c>
      <c r="E86" s="106">
        <v>0</v>
      </c>
      <c r="F86" s="106"/>
      <c r="G86" s="106">
        <v>0</v>
      </c>
      <c r="H86" s="106"/>
      <c r="I86" s="106">
        <v>0</v>
      </c>
      <c r="J86" s="10"/>
      <c r="K86" s="106">
        <v>0</v>
      </c>
      <c r="L86" s="10"/>
      <c r="M86" s="106">
        <v>0</v>
      </c>
      <c r="N86" s="10"/>
      <c r="O86" s="117">
        <v>0</v>
      </c>
      <c r="P86" s="198"/>
      <c r="Q86" s="117">
        <v>0</v>
      </c>
    </row>
    <row r="87" spans="2:17" hidden="1" outlineLevel="1" x14ac:dyDescent="0.35">
      <c r="B87" s="178">
        <v>96</v>
      </c>
      <c r="C87" s="182" t="s">
        <v>77</v>
      </c>
      <c r="D87" s="109">
        <f t="shared" ref="D87:G87" si="65">SUM(D88:D97)</f>
        <v>-5204</v>
      </c>
      <c r="E87" s="109">
        <f t="shared" si="65"/>
        <v>-17094</v>
      </c>
      <c r="F87" s="113"/>
      <c r="G87" s="109">
        <f t="shared" si="65"/>
        <v>-10173</v>
      </c>
      <c r="H87" s="113"/>
      <c r="I87" s="109">
        <f t="shared" ref="I87" si="66">SUM(I88:I97)</f>
        <v>-15948</v>
      </c>
      <c r="J87" s="13"/>
      <c r="K87" s="109">
        <f t="shared" ref="K87" si="67">SUM(K88:K97)</f>
        <v>-11542</v>
      </c>
      <c r="L87" s="13"/>
      <c r="M87" s="109">
        <f t="shared" ref="M87" si="68">SUM(M88:M97)</f>
        <v>-177516</v>
      </c>
      <c r="N87" s="13"/>
      <c r="O87" s="13">
        <f t="shared" ref="O87" si="69">SUM(O88:O97)</f>
        <v>0</v>
      </c>
      <c r="P87" s="199"/>
      <c r="Q87" s="13">
        <f t="shared" ref="Q87" si="70">SUM(Q88:Q97)</f>
        <v>0</v>
      </c>
    </row>
    <row r="88" spans="2:17" hidden="1" outlineLevel="2" x14ac:dyDescent="0.35">
      <c r="B88" s="178">
        <v>97</v>
      </c>
      <c r="C88" s="181" t="s">
        <v>78</v>
      </c>
      <c r="D88" s="106">
        <v>-650</v>
      </c>
      <c r="E88" s="106">
        <v>-3355</v>
      </c>
      <c r="F88" s="106"/>
      <c r="G88" s="106">
        <v>-5587</v>
      </c>
      <c r="H88" s="106"/>
      <c r="I88" s="106">
        <v>-7311</v>
      </c>
      <c r="J88" s="10"/>
      <c r="K88" s="106">
        <v>-8392</v>
      </c>
      <c r="L88" s="10"/>
      <c r="M88" s="106">
        <v>-24256</v>
      </c>
      <c r="N88" s="10"/>
      <c r="O88" s="117">
        <v>0</v>
      </c>
      <c r="P88" s="198"/>
      <c r="Q88" s="117">
        <v>0</v>
      </c>
    </row>
    <row r="89" spans="2:17" hidden="1" outlineLevel="2" x14ac:dyDescent="0.35">
      <c r="B89" s="178">
        <v>98</v>
      </c>
      <c r="C89" s="181" t="s">
        <v>79</v>
      </c>
      <c r="D89" s="106">
        <v>-5781</v>
      </c>
      <c r="E89" s="106">
        <v>-17084</v>
      </c>
      <c r="F89" s="106"/>
      <c r="G89" s="106">
        <v>-3509</v>
      </c>
      <c r="H89" s="106"/>
      <c r="I89" s="106">
        <v>-6867</v>
      </c>
      <c r="J89" s="10"/>
      <c r="K89" s="106">
        <v>-7592</v>
      </c>
      <c r="L89" s="10"/>
      <c r="M89" s="106">
        <f>-174-163606</f>
        <v>-163780</v>
      </c>
      <c r="N89" s="10"/>
      <c r="O89" s="117">
        <v>0</v>
      </c>
      <c r="P89" s="198"/>
      <c r="Q89" s="117">
        <v>0</v>
      </c>
    </row>
    <row r="90" spans="2:17" hidden="1" outlineLevel="2" x14ac:dyDescent="0.35">
      <c r="B90" s="178">
        <v>99</v>
      </c>
      <c r="C90" s="181" t="s">
        <v>80</v>
      </c>
      <c r="D90" s="106">
        <v>0</v>
      </c>
      <c r="E90" s="106">
        <v>0</v>
      </c>
      <c r="F90" s="106"/>
      <c r="G90" s="106">
        <v>0</v>
      </c>
      <c r="H90" s="106"/>
      <c r="I90" s="106">
        <v>0</v>
      </c>
      <c r="J90" s="10"/>
      <c r="K90" s="106">
        <v>193</v>
      </c>
      <c r="L90" s="10"/>
      <c r="M90" s="106">
        <v>0</v>
      </c>
      <c r="N90" s="10"/>
      <c r="O90" s="117">
        <v>0</v>
      </c>
      <c r="P90" s="198"/>
      <c r="Q90" s="117">
        <v>0</v>
      </c>
    </row>
    <row r="91" spans="2:17" hidden="1" outlineLevel="2" x14ac:dyDescent="0.35">
      <c r="B91" s="178">
        <v>100</v>
      </c>
      <c r="C91" s="181" t="s">
        <v>81</v>
      </c>
      <c r="D91" s="106">
        <v>-168</v>
      </c>
      <c r="E91" s="106">
        <v>0</v>
      </c>
      <c r="F91" s="106"/>
      <c r="G91" s="106">
        <v>-4597</v>
      </c>
      <c r="H91" s="106"/>
      <c r="I91" s="106">
        <v>-6535</v>
      </c>
      <c r="J91" s="10"/>
      <c r="K91" s="106">
        <v>-5809</v>
      </c>
      <c r="L91" s="10"/>
      <c r="M91" s="106">
        <v>0</v>
      </c>
      <c r="N91" s="10"/>
      <c r="O91" s="117">
        <v>0</v>
      </c>
      <c r="P91" s="198"/>
      <c r="Q91" s="117">
        <v>0</v>
      </c>
    </row>
    <row r="92" spans="2:17" hidden="1" outlineLevel="2" x14ac:dyDescent="0.35">
      <c r="B92" s="178">
        <v>101</v>
      </c>
      <c r="C92" s="181" t="s">
        <v>82</v>
      </c>
      <c r="D92" s="106">
        <v>0</v>
      </c>
      <c r="E92" s="106">
        <v>0</v>
      </c>
      <c r="F92" s="106"/>
      <c r="G92" s="106">
        <v>0</v>
      </c>
      <c r="H92" s="106"/>
      <c r="I92" s="106">
        <v>0</v>
      </c>
      <c r="J92" s="10"/>
      <c r="K92" s="106">
        <v>0</v>
      </c>
      <c r="L92" s="10"/>
      <c r="M92" s="106">
        <v>0</v>
      </c>
      <c r="N92" s="10"/>
      <c r="O92" s="117">
        <v>0</v>
      </c>
      <c r="P92" s="198"/>
      <c r="Q92" s="117">
        <v>0</v>
      </c>
    </row>
    <row r="93" spans="2:17" hidden="1" outlineLevel="2" x14ac:dyDescent="0.35">
      <c r="B93" s="178">
        <v>102</v>
      </c>
      <c r="C93" s="181" t="s">
        <v>83</v>
      </c>
      <c r="D93" s="106">
        <v>0</v>
      </c>
      <c r="E93" s="106">
        <v>0</v>
      </c>
      <c r="F93" s="106"/>
      <c r="G93" s="106">
        <v>0</v>
      </c>
      <c r="H93" s="106"/>
      <c r="I93" s="106">
        <v>0</v>
      </c>
      <c r="J93" s="10"/>
      <c r="K93" s="106">
        <v>0</v>
      </c>
      <c r="L93" s="10"/>
      <c r="M93" s="106">
        <v>0</v>
      </c>
      <c r="N93" s="10"/>
      <c r="O93" s="117">
        <v>0</v>
      </c>
      <c r="P93" s="198"/>
      <c r="Q93" s="117">
        <v>0</v>
      </c>
    </row>
    <row r="94" spans="2:17" hidden="1" outlineLevel="2" x14ac:dyDescent="0.35">
      <c r="B94" s="178">
        <v>103</v>
      </c>
      <c r="C94" s="181" t="s">
        <v>84</v>
      </c>
      <c r="D94" s="106">
        <v>1395</v>
      </c>
      <c r="E94" s="106">
        <v>3345</v>
      </c>
      <c r="F94" s="106"/>
      <c r="G94" s="106">
        <v>3520</v>
      </c>
      <c r="H94" s="106"/>
      <c r="I94" s="106">
        <v>0</v>
      </c>
      <c r="J94" s="10"/>
      <c r="K94" s="106">
        <f>2085+1438</f>
        <v>3523</v>
      </c>
      <c r="L94" s="10"/>
      <c r="M94" s="106">
        <f>4698+185</f>
        <v>4883</v>
      </c>
      <c r="N94" s="10"/>
      <c r="O94" s="117">
        <v>0</v>
      </c>
      <c r="P94" s="198"/>
      <c r="Q94" s="117">
        <v>0</v>
      </c>
    </row>
    <row r="95" spans="2:17" hidden="1" outlineLevel="2" x14ac:dyDescent="0.35">
      <c r="B95" s="178">
        <v>104</v>
      </c>
      <c r="C95" s="181" t="s">
        <v>85</v>
      </c>
      <c r="D95" s="106">
        <v>0</v>
      </c>
      <c r="E95" s="106">
        <v>0</v>
      </c>
      <c r="F95" s="106"/>
      <c r="G95" s="106">
        <v>0</v>
      </c>
      <c r="H95" s="106"/>
      <c r="I95" s="106">
        <v>0</v>
      </c>
      <c r="J95" s="10"/>
      <c r="K95" s="106">
        <v>0</v>
      </c>
      <c r="L95" s="10"/>
      <c r="M95" s="106">
        <v>0</v>
      </c>
      <c r="N95" s="10"/>
      <c r="O95" s="117">
        <v>0</v>
      </c>
      <c r="P95" s="198"/>
      <c r="Q95" s="117">
        <v>0</v>
      </c>
    </row>
    <row r="96" spans="2:17" hidden="1" outlineLevel="2" x14ac:dyDescent="0.35">
      <c r="B96" s="178">
        <v>105</v>
      </c>
      <c r="C96" s="181" t="s">
        <v>86</v>
      </c>
      <c r="D96" s="106">
        <v>0</v>
      </c>
      <c r="E96" s="106">
        <v>0</v>
      </c>
      <c r="F96" s="106"/>
      <c r="G96" s="106">
        <v>0</v>
      </c>
      <c r="H96" s="106"/>
      <c r="I96" s="106">
        <v>4765</v>
      </c>
      <c r="J96" s="10"/>
      <c r="K96" s="106">
        <v>6535</v>
      </c>
      <c r="L96" s="10"/>
      <c r="M96" s="106">
        <v>5637</v>
      </c>
      <c r="N96" s="10"/>
      <c r="O96" s="117">
        <v>0</v>
      </c>
      <c r="P96" s="198"/>
      <c r="Q96" s="117">
        <v>0</v>
      </c>
    </row>
    <row r="97" spans="2:17" hidden="1" outlineLevel="2" x14ac:dyDescent="0.35">
      <c r="B97" s="178">
        <v>106</v>
      </c>
      <c r="C97" s="181" t="s">
        <v>87</v>
      </c>
      <c r="D97" s="106">
        <v>0</v>
      </c>
      <c r="E97" s="106">
        <v>0</v>
      </c>
      <c r="F97" s="106"/>
      <c r="G97" s="106">
        <v>0</v>
      </c>
      <c r="H97" s="106"/>
      <c r="I97" s="106">
        <v>0</v>
      </c>
      <c r="J97" s="10"/>
      <c r="K97" s="106">
        <v>0</v>
      </c>
      <c r="L97" s="10"/>
      <c r="M97" s="106">
        <v>0</v>
      </c>
      <c r="N97" s="10"/>
      <c r="O97" s="117">
        <v>0</v>
      </c>
      <c r="P97" s="198"/>
      <c r="Q97" s="117">
        <v>0</v>
      </c>
    </row>
    <row r="98" spans="2:17" hidden="1" outlineLevel="1" x14ac:dyDescent="0.35">
      <c r="B98" s="178">
        <v>107</v>
      </c>
      <c r="C98" s="182" t="s">
        <v>88</v>
      </c>
      <c r="D98" s="109">
        <f t="shared" ref="D98:G98" si="71">SUM(D99:D106)</f>
        <v>-115</v>
      </c>
      <c r="E98" s="109">
        <f t="shared" si="71"/>
        <v>-1308</v>
      </c>
      <c r="F98" s="113"/>
      <c r="G98" s="109">
        <f t="shared" si="71"/>
        <v>-433</v>
      </c>
      <c r="H98" s="113"/>
      <c r="I98" s="109">
        <f t="shared" ref="I98" si="72">SUM(I99:I106)</f>
        <v>-858</v>
      </c>
      <c r="J98" s="13"/>
      <c r="K98" s="109">
        <f t="shared" ref="K98" si="73">SUM(K99:K106)</f>
        <v>-530</v>
      </c>
      <c r="L98" s="13"/>
      <c r="M98" s="109">
        <f t="shared" ref="M98" si="74">SUM(M99:M106)</f>
        <v>-680</v>
      </c>
      <c r="N98" s="13"/>
      <c r="O98" s="13">
        <f t="shared" ref="O98" si="75">SUM(O99:O106)</f>
        <v>0</v>
      </c>
      <c r="P98" s="199"/>
      <c r="Q98" s="13">
        <f t="shared" ref="Q98" si="76">SUM(Q99:Q106)</f>
        <v>0</v>
      </c>
    </row>
    <row r="99" spans="2:17" hidden="1" outlineLevel="2" x14ac:dyDescent="0.35">
      <c r="B99" s="178">
        <v>108</v>
      </c>
      <c r="C99" s="181" t="s">
        <v>89</v>
      </c>
      <c r="D99" s="106">
        <v>-2</v>
      </c>
      <c r="E99" s="106">
        <v>-846</v>
      </c>
      <c r="F99" s="106"/>
      <c r="G99" s="106">
        <v>-234</v>
      </c>
      <c r="H99" s="106"/>
      <c r="I99" s="106">
        <v>-526</v>
      </c>
      <c r="J99" s="10"/>
      <c r="K99" s="106">
        <v>-293</v>
      </c>
      <c r="L99" s="10"/>
      <c r="M99" s="106">
        <v>-24</v>
      </c>
      <c r="N99" s="10"/>
      <c r="O99" s="117">
        <v>0</v>
      </c>
      <c r="P99" s="198"/>
      <c r="Q99" s="117">
        <v>0</v>
      </c>
    </row>
    <row r="100" spans="2:17" hidden="1" outlineLevel="2" x14ac:dyDescent="0.35">
      <c r="B100" s="178">
        <v>109</v>
      </c>
      <c r="C100" s="181" t="s">
        <v>90</v>
      </c>
      <c r="D100" s="106">
        <v>0</v>
      </c>
      <c r="E100" s="106">
        <v>0</v>
      </c>
      <c r="F100" s="106"/>
      <c r="G100" s="106">
        <v>0</v>
      </c>
      <c r="H100" s="106"/>
      <c r="I100" s="106">
        <v>0</v>
      </c>
      <c r="J100" s="10"/>
      <c r="K100" s="106">
        <v>0</v>
      </c>
      <c r="L100" s="10"/>
      <c r="M100" s="106">
        <v>0</v>
      </c>
      <c r="N100" s="10"/>
      <c r="O100" s="117">
        <v>0</v>
      </c>
      <c r="P100" s="198"/>
      <c r="Q100" s="117">
        <v>0</v>
      </c>
    </row>
    <row r="101" spans="2:17" hidden="1" outlineLevel="2" x14ac:dyDescent="0.35">
      <c r="B101" s="178">
        <v>110</v>
      </c>
      <c r="C101" s="181" t="s">
        <v>91</v>
      </c>
      <c r="D101" s="106">
        <v>-2</v>
      </c>
      <c r="E101" s="106">
        <v>-2</v>
      </c>
      <c r="F101" s="106"/>
      <c r="G101" s="106">
        <v>-3</v>
      </c>
      <c r="H101" s="106"/>
      <c r="I101" s="106">
        <v>-3</v>
      </c>
      <c r="J101" s="10"/>
      <c r="K101" s="106">
        <v>-3</v>
      </c>
      <c r="L101" s="10"/>
      <c r="M101" s="106">
        <v>-3</v>
      </c>
      <c r="N101" s="10"/>
      <c r="O101" s="117">
        <v>0</v>
      </c>
      <c r="P101" s="198"/>
      <c r="Q101" s="117">
        <v>0</v>
      </c>
    </row>
    <row r="102" spans="2:17" hidden="1" outlineLevel="2" x14ac:dyDescent="0.35">
      <c r="B102" s="178">
        <v>111</v>
      </c>
      <c r="C102" s="181" t="s">
        <v>92</v>
      </c>
      <c r="D102" s="106">
        <v>0</v>
      </c>
      <c r="E102" s="106">
        <v>0</v>
      </c>
      <c r="F102" s="106"/>
      <c r="G102" s="106">
        <v>0</v>
      </c>
      <c r="H102" s="106"/>
      <c r="I102" s="106">
        <v>0</v>
      </c>
      <c r="J102" s="10"/>
      <c r="K102" s="106">
        <v>0</v>
      </c>
      <c r="L102" s="10"/>
      <c r="M102" s="106">
        <v>0</v>
      </c>
      <c r="N102" s="10"/>
      <c r="O102" s="117">
        <v>0</v>
      </c>
      <c r="P102" s="198"/>
      <c r="Q102" s="117">
        <v>0</v>
      </c>
    </row>
    <row r="103" spans="2:17" hidden="1" outlineLevel="2" x14ac:dyDescent="0.35">
      <c r="B103" s="178">
        <v>112</v>
      </c>
      <c r="C103" s="181" t="s">
        <v>93</v>
      </c>
      <c r="D103" s="106">
        <v>0</v>
      </c>
      <c r="E103" s="106">
        <v>0</v>
      </c>
      <c r="F103" s="106"/>
      <c r="G103" s="106">
        <v>0</v>
      </c>
      <c r="H103" s="106"/>
      <c r="I103" s="106">
        <v>0</v>
      </c>
      <c r="J103" s="10"/>
      <c r="K103" s="106">
        <v>0</v>
      </c>
      <c r="L103" s="10"/>
      <c r="M103" s="106">
        <v>0</v>
      </c>
      <c r="N103" s="10"/>
      <c r="O103" s="117">
        <v>0</v>
      </c>
      <c r="P103" s="198"/>
      <c r="Q103" s="117">
        <v>0</v>
      </c>
    </row>
    <row r="104" spans="2:17" hidden="1" outlineLevel="2" x14ac:dyDescent="0.35">
      <c r="B104" s="178">
        <v>121</v>
      </c>
      <c r="C104" s="181" t="s">
        <v>94</v>
      </c>
      <c r="D104" s="106">
        <v>-111</v>
      </c>
      <c r="E104" s="106">
        <v>-9</v>
      </c>
      <c r="F104" s="106"/>
      <c r="G104" s="106">
        <v>-59</v>
      </c>
      <c r="H104" s="106"/>
      <c r="I104" s="106">
        <v>-10</v>
      </c>
      <c r="J104" s="10"/>
      <c r="K104" s="106">
        <v>-61</v>
      </c>
      <c r="L104" s="10"/>
      <c r="M104" s="106">
        <v>-420</v>
      </c>
      <c r="N104" s="10"/>
      <c r="O104" s="117">
        <v>0</v>
      </c>
      <c r="P104" s="198"/>
      <c r="Q104" s="117">
        <v>0</v>
      </c>
    </row>
    <row r="105" spans="2:17" hidden="1" outlineLevel="2" x14ac:dyDescent="0.35">
      <c r="B105" s="178">
        <v>122</v>
      </c>
      <c r="C105" s="181" t="s">
        <v>95</v>
      </c>
      <c r="D105" s="106">
        <v>0</v>
      </c>
      <c r="E105" s="106">
        <v>-63</v>
      </c>
      <c r="F105" s="106"/>
      <c r="G105" s="106">
        <v>-19</v>
      </c>
      <c r="H105" s="106"/>
      <c r="I105" s="106">
        <v>-26</v>
      </c>
      <c r="J105" s="10"/>
      <c r="K105" s="106">
        <v>-24</v>
      </c>
      <c r="L105" s="10"/>
      <c r="M105" s="106">
        <v>-33</v>
      </c>
      <c r="N105" s="10"/>
      <c r="O105" s="117">
        <v>0</v>
      </c>
      <c r="P105" s="198"/>
      <c r="Q105" s="117">
        <v>0</v>
      </c>
    </row>
    <row r="106" spans="2:17" hidden="1" outlineLevel="2" x14ac:dyDescent="0.35">
      <c r="B106" s="178">
        <v>123</v>
      </c>
      <c r="C106" s="181" t="s">
        <v>96</v>
      </c>
      <c r="D106" s="106">
        <v>0</v>
      </c>
      <c r="E106" s="106">
        <v>-388</v>
      </c>
      <c r="F106" s="106"/>
      <c r="G106" s="106">
        <v>-118</v>
      </c>
      <c r="H106" s="106"/>
      <c r="I106" s="106">
        <v>-293</v>
      </c>
      <c r="J106" s="10"/>
      <c r="K106" s="106">
        <v>-149</v>
      </c>
      <c r="L106" s="10"/>
      <c r="M106" s="106">
        <v>-200</v>
      </c>
      <c r="N106" s="10"/>
      <c r="O106" s="117">
        <v>0</v>
      </c>
      <c r="P106" s="198"/>
      <c r="Q106" s="117">
        <v>0</v>
      </c>
    </row>
    <row r="107" spans="2:17" hidden="1" outlineLevel="1" x14ac:dyDescent="0.35">
      <c r="B107" s="178">
        <v>113</v>
      </c>
      <c r="C107" s="182" t="s">
        <v>97</v>
      </c>
      <c r="D107" s="109">
        <f t="shared" ref="D107:G107" si="77">SUM(D108:D114)</f>
        <v>5433</v>
      </c>
      <c r="E107" s="109">
        <f t="shared" si="77"/>
        <v>20607</v>
      </c>
      <c r="F107" s="113"/>
      <c r="G107" s="109">
        <f t="shared" si="77"/>
        <v>2749</v>
      </c>
      <c r="H107" s="113"/>
      <c r="I107" s="109">
        <f t="shared" ref="I107" si="78">SUM(I108:I114)</f>
        <v>3936</v>
      </c>
      <c r="J107" s="13"/>
      <c r="K107" s="109">
        <f t="shared" ref="K107" si="79">SUM(K108:K114)</f>
        <v>3696</v>
      </c>
      <c r="L107" s="13"/>
      <c r="M107" s="109">
        <f t="shared" ref="M107" si="80">SUM(M108:M114)</f>
        <v>4986</v>
      </c>
      <c r="N107" s="13"/>
      <c r="O107" s="13">
        <f t="shared" ref="O107" si="81">SUM(O108:O114)</f>
        <v>0</v>
      </c>
      <c r="P107" s="199"/>
      <c r="Q107" s="13">
        <f t="shared" ref="Q107" si="82">SUM(Q108:Q114)</f>
        <v>0</v>
      </c>
    </row>
    <row r="108" spans="2:17" hidden="1" outlineLevel="2" x14ac:dyDescent="0.35">
      <c r="B108" s="178">
        <v>114</v>
      </c>
      <c r="C108" s="181" t="s">
        <v>98</v>
      </c>
      <c r="D108" s="106">
        <v>0</v>
      </c>
      <c r="E108" s="106">
        <v>15625</v>
      </c>
      <c r="F108" s="106"/>
      <c r="G108" s="106">
        <v>0</v>
      </c>
      <c r="H108" s="106"/>
      <c r="I108" s="106">
        <v>0</v>
      </c>
      <c r="J108" s="10"/>
      <c r="K108" s="106">
        <v>0</v>
      </c>
      <c r="L108" s="10"/>
      <c r="M108" s="106">
        <v>0</v>
      </c>
      <c r="N108" s="10"/>
      <c r="O108" s="117">
        <v>0</v>
      </c>
      <c r="P108" s="198"/>
      <c r="Q108" s="117">
        <v>0</v>
      </c>
    </row>
    <row r="109" spans="2:17" hidden="1" outlineLevel="2" x14ac:dyDescent="0.35">
      <c r="B109" s="178">
        <v>115</v>
      </c>
      <c r="C109" s="181" t="s">
        <v>99</v>
      </c>
      <c r="D109" s="106">
        <v>1069</v>
      </c>
      <c r="E109" s="106">
        <v>2142</v>
      </c>
      <c r="F109" s="106"/>
      <c r="G109" s="106">
        <v>642</v>
      </c>
      <c r="H109" s="106"/>
      <c r="I109" s="106">
        <v>720</v>
      </c>
      <c r="J109" s="10"/>
      <c r="K109" s="106">
        <v>637</v>
      </c>
      <c r="L109" s="10"/>
      <c r="M109" s="106">
        <v>795</v>
      </c>
      <c r="N109" s="10"/>
      <c r="O109" s="117">
        <v>0</v>
      </c>
      <c r="P109" s="198"/>
      <c r="Q109" s="117">
        <v>0</v>
      </c>
    </row>
    <row r="110" spans="2:17" hidden="1" outlineLevel="2" x14ac:dyDescent="0.35">
      <c r="B110" s="178">
        <v>116</v>
      </c>
      <c r="C110" s="181" t="s">
        <v>100</v>
      </c>
      <c r="D110" s="106">
        <v>3141</v>
      </c>
      <c r="E110" s="106">
        <v>1698</v>
      </c>
      <c r="F110" s="106"/>
      <c r="G110" s="106">
        <v>1589</v>
      </c>
      <c r="H110" s="106"/>
      <c r="I110" s="106">
        <v>2659</v>
      </c>
      <c r="J110" s="10"/>
      <c r="K110" s="106">
        <v>2285</v>
      </c>
      <c r="L110" s="10"/>
      <c r="M110" s="106">
        <v>2232</v>
      </c>
      <c r="N110" s="10"/>
      <c r="O110" s="117">
        <v>0</v>
      </c>
      <c r="P110" s="198"/>
      <c r="Q110" s="117">
        <v>0</v>
      </c>
    </row>
    <row r="111" spans="2:17" hidden="1" outlineLevel="2" x14ac:dyDescent="0.35">
      <c r="B111" s="178">
        <v>117</v>
      </c>
      <c r="C111" s="181" t="s">
        <v>101</v>
      </c>
      <c r="D111" s="106">
        <v>0</v>
      </c>
      <c r="E111" s="106">
        <v>0</v>
      </c>
      <c r="F111" s="106"/>
      <c r="G111" s="106">
        <v>0</v>
      </c>
      <c r="H111" s="106"/>
      <c r="I111" s="106">
        <v>0</v>
      </c>
      <c r="J111" s="10"/>
      <c r="K111" s="106">
        <v>0</v>
      </c>
      <c r="L111" s="10"/>
      <c r="M111" s="106">
        <v>0</v>
      </c>
      <c r="N111" s="10"/>
      <c r="O111" s="117">
        <v>0</v>
      </c>
      <c r="P111" s="198"/>
      <c r="Q111" s="117">
        <v>0</v>
      </c>
    </row>
    <row r="112" spans="2:17" hidden="1" outlineLevel="2" x14ac:dyDescent="0.35">
      <c r="B112" s="178">
        <v>118</v>
      </c>
      <c r="C112" s="181" t="s">
        <v>102</v>
      </c>
      <c r="D112" s="106">
        <v>0</v>
      </c>
      <c r="E112" s="106">
        <v>0</v>
      </c>
      <c r="F112" s="106"/>
      <c r="G112" s="106">
        <v>0</v>
      </c>
      <c r="H112" s="106"/>
      <c r="I112" s="106">
        <v>0</v>
      </c>
      <c r="J112" s="10"/>
      <c r="K112" s="106">
        <v>0</v>
      </c>
      <c r="L112" s="10"/>
      <c r="M112" s="106">
        <v>0</v>
      </c>
      <c r="N112" s="10"/>
      <c r="O112" s="117">
        <v>0</v>
      </c>
      <c r="P112" s="198"/>
      <c r="Q112" s="117">
        <v>0</v>
      </c>
    </row>
    <row r="113" spans="2:17" hidden="1" outlineLevel="2" x14ac:dyDescent="0.35">
      <c r="B113" s="178">
        <v>119</v>
      </c>
      <c r="C113" s="181" t="s">
        <v>103</v>
      </c>
      <c r="D113" s="106">
        <v>0</v>
      </c>
      <c r="E113" s="106">
        <v>0</v>
      </c>
      <c r="F113" s="106"/>
      <c r="G113" s="106">
        <v>0</v>
      </c>
      <c r="H113" s="106"/>
      <c r="I113" s="106">
        <v>0</v>
      </c>
      <c r="J113" s="10"/>
      <c r="K113" s="106">
        <v>0</v>
      </c>
      <c r="L113" s="10"/>
      <c r="M113" s="106">
        <v>0</v>
      </c>
      <c r="N113" s="10"/>
      <c r="O113" s="117">
        <v>0</v>
      </c>
      <c r="P113" s="198"/>
      <c r="Q113" s="117">
        <v>0</v>
      </c>
    </row>
    <row r="114" spans="2:17" hidden="1" outlineLevel="2" x14ac:dyDescent="0.35">
      <c r="B114" s="178">
        <v>120</v>
      </c>
      <c r="C114" s="181" t="s">
        <v>104</v>
      </c>
      <c r="D114" s="106">
        <v>1223</v>
      </c>
      <c r="E114" s="106">
        <v>1142</v>
      </c>
      <c r="F114" s="106"/>
      <c r="G114" s="106">
        <v>518</v>
      </c>
      <c r="H114" s="106"/>
      <c r="I114" s="106">
        <v>557</v>
      </c>
      <c r="J114" s="10"/>
      <c r="K114" s="106">
        <v>774</v>
      </c>
      <c r="L114" s="10"/>
      <c r="M114" s="106">
        <v>1959</v>
      </c>
      <c r="N114" s="10"/>
      <c r="O114" s="117">
        <v>0</v>
      </c>
      <c r="P114" s="198"/>
      <c r="Q114" s="117">
        <v>0</v>
      </c>
    </row>
    <row r="115" spans="2:17" hidden="1" outlineLevel="1" x14ac:dyDescent="0.35">
      <c r="B115" s="178">
        <v>132</v>
      </c>
      <c r="C115" s="182" t="s">
        <v>105</v>
      </c>
      <c r="D115" s="109">
        <f>SUM(D116:D122)</f>
        <v>0</v>
      </c>
      <c r="E115" s="109">
        <f t="shared" ref="E115:G115" si="83">SUM(E116:E122)</f>
        <v>-434</v>
      </c>
      <c r="F115" s="113"/>
      <c r="G115" s="109">
        <f t="shared" si="83"/>
        <v>-446</v>
      </c>
      <c r="H115" s="113"/>
      <c r="I115" s="109">
        <f t="shared" ref="I115" si="84">SUM(I116:I122)</f>
        <v>-46</v>
      </c>
      <c r="J115" s="13"/>
      <c r="K115" s="109">
        <f t="shared" ref="K115" si="85">SUM(K116:K122)</f>
        <v>-26</v>
      </c>
      <c r="L115" s="13"/>
      <c r="M115" s="109">
        <f t="shared" ref="M115" si="86">SUM(M116:M122)</f>
        <v>0</v>
      </c>
      <c r="N115" s="13"/>
      <c r="O115" s="13">
        <f t="shared" ref="O115" si="87">SUM(O116:O122)</f>
        <v>0</v>
      </c>
      <c r="P115" s="199"/>
      <c r="Q115" s="13">
        <f t="shared" ref="Q115" si="88">SUM(Q116:Q122)</f>
        <v>0</v>
      </c>
    </row>
    <row r="116" spans="2:17" hidden="1" outlineLevel="2" x14ac:dyDescent="0.35">
      <c r="B116" s="178">
        <v>139</v>
      </c>
      <c r="C116" s="181" t="s">
        <v>106</v>
      </c>
      <c r="D116" s="106">
        <v>0</v>
      </c>
      <c r="E116" s="106">
        <v>0</v>
      </c>
      <c r="F116" s="106"/>
      <c r="G116" s="106">
        <v>0</v>
      </c>
      <c r="H116" s="106"/>
      <c r="I116" s="106">
        <v>0</v>
      </c>
      <c r="J116" s="10"/>
      <c r="K116" s="106">
        <v>0</v>
      </c>
      <c r="L116" s="10"/>
      <c r="M116" s="106">
        <v>0</v>
      </c>
      <c r="N116" s="10"/>
      <c r="O116" s="117">
        <v>0</v>
      </c>
      <c r="P116" s="198"/>
      <c r="Q116" s="117">
        <v>0</v>
      </c>
    </row>
    <row r="117" spans="2:17" hidden="1" outlineLevel="2" x14ac:dyDescent="0.35">
      <c r="B117" s="178">
        <v>140</v>
      </c>
      <c r="C117" s="181" t="s">
        <v>107</v>
      </c>
      <c r="D117" s="106">
        <v>0</v>
      </c>
      <c r="E117" s="106">
        <v>0</v>
      </c>
      <c r="F117" s="106"/>
      <c r="G117" s="106">
        <v>0</v>
      </c>
      <c r="H117" s="106"/>
      <c r="I117" s="106">
        <v>0</v>
      </c>
      <c r="J117" s="10"/>
      <c r="K117" s="106">
        <v>0</v>
      </c>
      <c r="L117" s="10"/>
      <c r="M117" s="106">
        <v>0</v>
      </c>
      <c r="N117" s="10"/>
      <c r="O117" s="117">
        <v>0</v>
      </c>
      <c r="P117" s="198"/>
      <c r="Q117" s="117">
        <v>0</v>
      </c>
    </row>
    <row r="118" spans="2:17" hidden="1" outlineLevel="2" x14ac:dyDescent="0.35">
      <c r="B118" s="178">
        <v>141</v>
      </c>
      <c r="C118" s="181" t="s">
        <v>108</v>
      </c>
      <c r="D118" s="106">
        <v>0</v>
      </c>
      <c r="E118" s="106">
        <v>-434</v>
      </c>
      <c r="F118" s="106"/>
      <c r="G118" s="106">
        <v>-446</v>
      </c>
      <c r="H118" s="106"/>
      <c r="I118" s="106">
        <v>-46</v>
      </c>
      <c r="J118" s="10"/>
      <c r="K118" s="106">
        <v>-26</v>
      </c>
      <c r="L118" s="10"/>
      <c r="M118" s="106">
        <v>0</v>
      </c>
      <c r="N118" s="10"/>
      <c r="O118" s="117">
        <v>0</v>
      </c>
      <c r="P118" s="198"/>
      <c r="Q118" s="117">
        <v>0</v>
      </c>
    </row>
    <row r="119" spans="2:17" hidden="1" outlineLevel="2" x14ac:dyDescent="0.35">
      <c r="B119" s="178">
        <v>142</v>
      </c>
      <c r="C119" s="181" t="s">
        <v>109</v>
      </c>
      <c r="D119" s="106">
        <v>0</v>
      </c>
      <c r="E119" s="106">
        <v>0</v>
      </c>
      <c r="F119" s="106"/>
      <c r="G119" s="106">
        <v>0</v>
      </c>
      <c r="H119" s="106"/>
      <c r="I119" s="106">
        <v>0</v>
      </c>
      <c r="J119" s="10"/>
      <c r="K119" s="106">
        <v>0</v>
      </c>
      <c r="L119" s="10"/>
      <c r="M119" s="106">
        <v>0</v>
      </c>
      <c r="N119" s="10"/>
      <c r="O119" s="117">
        <v>0</v>
      </c>
      <c r="P119" s="198"/>
      <c r="Q119" s="117">
        <v>0</v>
      </c>
    </row>
    <row r="120" spans="2:17" hidden="1" outlineLevel="2" x14ac:dyDescent="0.35">
      <c r="B120" s="178">
        <v>144</v>
      </c>
      <c r="C120" s="181" t="s">
        <v>110</v>
      </c>
      <c r="D120" s="106">
        <v>0</v>
      </c>
      <c r="E120" s="106">
        <v>0</v>
      </c>
      <c r="F120" s="106"/>
      <c r="G120" s="106">
        <v>0</v>
      </c>
      <c r="H120" s="106"/>
      <c r="I120" s="106">
        <v>0</v>
      </c>
      <c r="J120" s="10"/>
      <c r="K120" s="106">
        <v>0</v>
      </c>
      <c r="L120" s="10"/>
      <c r="M120" s="106">
        <v>0</v>
      </c>
      <c r="N120" s="10"/>
      <c r="O120" s="117">
        <v>0</v>
      </c>
      <c r="P120" s="198"/>
      <c r="Q120" s="117">
        <v>0</v>
      </c>
    </row>
    <row r="121" spans="2:17" hidden="1" outlineLevel="2" x14ac:dyDescent="0.35">
      <c r="B121" s="178">
        <v>145</v>
      </c>
      <c r="C121" s="181" t="s">
        <v>111</v>
      </c>
      <c r="D121" s="106">
        <v>0</v>
      </c>
      <c r="E121" s="106">
        <v>0</v>
      </c>
      <c r="F121" s="106"/>
      <c r="G121" s="106">
        <v>0</v>
      </c>
      <c r="H121" s="106"/>
      <c r="I121" s="106">
        <v>0</v>
      </c>
      <c r="J121" s="10"/>
      <c r="K121" s="106">
        <v>0</v>
      </c>
      <c r="L121" s="10"/>
      <c r="M121" s="106">
        <v>0</v>
      </c>
      <c r="N121" s="10"/>
      <c r="O121" s="117">
        <v>0</v>
      </c>
      <c r="P121" s="198"/>
      <c r="Q121" s="117">
        <v>0</v>
      </c>
    </row>
    <row r="122" spans="2:17" hidden="1" outlineLevel="2" x14ac:dyDescent="0.35">
      <c r="B122" s="178">
        <v>146</v>
      </c>
      <c r="C122" s="181" t="s">
        <v>112</v>
      </c>
      <c r="D122" s="106">
        <v>0</v>
      </c>
      <c r="E122" s="106">
        <v>0</v>
      </c>
      <c r="F122" s="106"/>
      <c r="G122" s="106">
        <v>0</v>
      </c>
      <c r="H122" s="106"/>
      <c r="I122" s="106">
        <v>0</v>
      </c>
      <c r="J122" s="10"/>
      <c r="K122" s="106">
        <v>0</v>
      </c>
      <c r="L122" s="10"/>
      <c r="M122" s="106">
        <v>0</v>
      </c>
      <c r="N122" s="10"/>
      <c r="O122" s="117">
        <v>0</v>
      </c>
      <c r="P122" s="198"/>
      <c r="Q122" s="117">
        <v>0</v>
      </c>
    </row>
    <row r="123" spans="2:17" hidden="1" outlineLevel="1" x14ac:dyDescent="0.35">
      <c r="B123" s="178">
        <v>135</v>
      </c>
      <c r="C123" s="182" t="s">
        <v>113</v>
      </c>
      <c r="D123" s="109">
        <f t="shared" ref="D123:G123" si="89">SUM(D124:D130)</f>
        <v>0</v>
      </c>
      <c r="E123" s="109">
        <f t="shared" si="89"/>
        <v>0</v>
      </c>
      <c r="F123" s="113"/>
      <c r="G123" s="109">
        <f t="shared" si="89"/>
        <v>0</v>
      </c>
      <c r="H123" s="113"/>
      <c r="I123" s="109">
        <f>SUM(I124:I130)</f>
        <v>7761</v>
      </c>
      <c r="J123" s="13"/>
      <c r="K123" s="109">
        <f>SUM(K124:K130)</f>
        <v>0</v>
      </c>
      <c r="L123" s="13"/>
      <c r="M123" s="109">
        <f>SUM(M124:M130)</f>
        <v>0</v>
      </c>
      <c r="N123" s="13"/>
      <c r="O123" s="13">
        <f>SUM(O124:O130)</f>
        <v>0</v>
      </c>
      <c r="P123" s="199"/>
      <c r="Q123" s="13">
        <f>SUM(Q124:Q130)</f>
        <v>0</v>
      </c>
    </row>
    <row r="124" spans="2:17" hidden="1" outlineLevel="3" x14ac:dyDescent="0.35">
      <c r="B124" s="178">
        <v>147</v>
      </c>
      <c r="C124" s="181" t="s">
        <v>114</v>
      </c>
      <c r="D124" s="106">
        <v>0</v>
      </c>
      <c r="E124" s="106">
        <v>0</v>
      </c>
      <c r="F124" s="106"/>
      <c r="G124" s="106">
        <v>0</v>
      </c>
      <c r="H124" s="106"/>
      <c r="I124" s="106">
        <v>0</v>
      </c>
      <c r="J124" s="10"/>
      <c r="K124" s="106">
        <v>0</v>
      </c>
      <c r="L124" s="10"/>
      <c r="M124" s="106">
        <v>0</v>
      </c>
      <c r="N124" s="10"/>
      <c r="O124" s="117">
        <v>0</v>
      </c>
      <c r="P124" s="198"/>
      <c r="Q124" s="117">
        <v>0</v>
      </c>
    </row>
    <row r="125" spans="2:17" hidden="1" outlineLevel="3" x14ac:dyDescent="0.35">
      <c r="B125" s="178">
        <v>148</v>
      </c>
      <c r="C125" s="181" t="s">
        <v>115</v>
      </c>
      <c r="D125" s="106">
        <v>0</v>
      </c>
      <c r="E125" s="106">
        <v>0</v>
      </c>
      <c r="F125" s="106"/>
      <c r="G125" s="106">
        <v>0</v>
      </c>
      <c r="H125" s="106"/>
      <c r="I125" s="106">
        <v>0</v>
      </c>
      <c r="J125" s="10"/>
      <c r="K125" s="106">
        <v>0</v>
      </c>
      <c r="L125" s="10"/>
      <c r="M125" s="106">
        <v>0</v>
      </c>
      <c r="N125" s="10"/>
      <c r="O125" s="117">
        <v>0</v>
      </c>
      <c r="P125" s="198"/>
      <c r="Q125" s="117">
        <v>0</v>
      </c>
    </row>
    <row r="126" spans="2:17" hidden="1" outlineLevel="3" x14ac:dyDescent="0.35">
      <c r="B126" s="178">
        <v>149</v>
      </c>
      <c r="C126" s="181" t="s">
        <v>116</v>
      </c>
      <c r="D126" s="106">
        <v>0</v>
      </c>
      <c r="E126" s="106">
        <v>0</v>
      </c>
      <c r="F126" s="106"/>
      <c r="G126" s="106">
        <v>0</v>
      </c>
      <c r="H126" s="106"/>
      <c r="I126" s="106">
        <v>0</v>
      </c>
      <c r="J126" s="10"/>
      <c r="K126" s="106">
        <v>0</v>
      </c>
      <c r="L126" s="10"/>
      <c r="M126" s="106">
        <v>0</v>
      </c>
      <c r="N126" s="10"/>
      <c r="O126" s="117">
        <v>0</v>
      </c>
      <c r="P126" s="198"/>
      <c r="Q126" s="117">
        <v>0</v>
      </c>
    </row>
    <row r="127" spans="2:17" hidden="1" outlineLevel="3" x14ac:dyDescent="0.35">
      <c r="B127" s="178">
        <v>150</v>
      </c>
      <c r="C127" s="181" t="s">
        <v>117</v>
      </c>
      <c r="D127" s="106">
        <v>0</v>
      </c>
      <c r="E127" s="106">
        <v>0</v>
      </c>
      <c r="F127" s="106"/>
      <c r="G127" s="106">
        <v>0</v>
      </c>
      <c r="H127" s="106"/>
      <c r="I127" s="106">
        <v>0</v>
      </c>
      <c r="J127" s="10"/>
      <c r="K127" s="106">
        <v>0</v>
      </c>
      <c r="L127" s="10"/>
      <c r="M127" s="106">
        <v>0</v>
      </c>
      <c r="N127" s="10"/>
      <c r="O127" s="117">
        <v>0</v>
      </c>
      <c r="P127" s="198"/>
      <c r="Q127" s="117">
        <v>0</v>
      </c>
    </row>
    <row r="128" spans="2:17" hidden="1" outlineLevel="3" x14ac:dyDescent="0.35">
      <c r="B128" s="178">
        <v>151</v>
      </c>
      <c r="C128" s="181" t="s">
        <v>118</v>
      </c>
      <c r="D128" s="106">
        <v>0</v>
      </c>
      <c r="E128" s="106">
        <v>0</v>
      </c>
      <c r="F128" s="106"/>
      <c r="G128" s="106">
        <v>0</v>
      </c>
      <c r="H128" s="106"/>
      <c r="I128" s="106">
        <v>0</v>
      </c>
      <c r="J128" s="10"/>
      <c r="K128" s="106">
        <v>0</v>
      </c>
      <c r="L128" s="10"/>
      <c r="M128" s="106">
        <v>0</v>
      </c>
      <c r="N128" s="10"/>
      <c r="O128" s="117">
        <v>0</v>
      </c>
      <c r="P128" s="198"/>
      <c r="Q128" s="117">
        <v>0</v>
      </c>
    </row>
    <row r="129" spans="2:17" hidden="1" outlineLevel="3" x14ac:dyDescent="0.35">
      <c r="B129" s="178">
        <v>152</v>
      </c>
      <c r="C129" s="181" t="s">
        <v>119</v>
      </c>
      <c r="D129" s="106">
        <v>0</v>
      </c>
      <c r="E129" s="106">
        <v>0</v>
      </c>
      <c r="F129" s="106"/>
      <c r="G129" s="106">
        <v>0</v>
      </c>
      <c r="H129" s="106"/>
      <c r="I129" s="106">
        <v>0</v>
      </c>
      <c r="J129" s="10"/>
      <c r="K129" s="106">
        <v>0</v>
      </c>
      <c r="L129" s="10"/>
      <c r="M129" s="106">
        <v>0</v>
      </c>
      <c r="N129" s="10"/>
      <c r="O129" s="117">
        <v>0</v>
      </c>
      <c r="P129" s="198"/>
      <c r="Q129" s="117">
        <v>0</v>
      </c>
    </row>
    <row r="130" spans="2:17" hidden="1" outlineLevel="3" x14ac:dyDescent="0.35">
      <c r="B130" s="178">
        <v>153</v>
      </c>
      <c r="C130" s="181" t="s">
        <v>120</v>
      </c>
      <c r="D130" s="106">
        <v>0</v>
      </c>
      <c r="E130" s="106">
        <v>0</v>
      </c>
      <c r="F130" s="106"/>
      <c r="G130" s="106">
        <v>0</v>
      </c>
      <c r="H130" s="106"/>
      <c r="I130" s="106">
        <v>7761</v>
      </c>
      <c r="J130" s="10"/>
      <c r="K130" s="106">
        <v>0</v>
      </c>
      <c r="L130" s="10"/>
      <c r="M130" s="106">
        <v>0</v>
      </c>
      <c r="N130" s="10"/>
      <c r="O130" s="117">
        <v>0</v>
      </c>
      <c r="P130" s="198"/>
      <c r="Q130" s="117">
        <v>0</v>
      </c>
    </row>
    <row r="131" spans="2:17" ht="15.5" collapsed="1" x14ac:dyDescent="0.35">
      <c r="C131" s="186" t="s">
        <v>121</v>
      </c>
      <c r="D131" s="114">
        <f t="shared" ref="D131:G131" si="90">D23+D25</f>
        <v>8932</v>
      </c>
      <c r="E131" s="114">
        <f t="shared" si="90"/>
        <v>9578</v>
      </c>
      <c r="F131" s="114">
        <f>F23+F25</f>
        <v>9576</v>
      </c>
      <c r="G131" s="114">
        <f t="shared" si="90"/>
        <v>-10694</v>
      </c>
      <c r="H131" s="114">
        <f>H23+H25</f>
        <v>8896</v>
      </c>
      <c r="I131" s="114">
        <f>I23+I25</f>
        <v>21331</v>
      </c>
      <c r="J131" s="114">
        <f t="shared" ref="J131" si="91">J23+J25</f>
        <v>36962</v>
      </c>
      <c r="K131" s="114">
        <f>K23+K25</f>
        <v>37896</v>
      </c>
      <c r="L131" s="14">
        <f t="shared" ref="L131" si="92">L23+L25</f>
        <v>-640.61999999999534</v>
      </c>
      <c r="M131" s="114">
        <f>M23+M25</f>
        <v>-157113</v>
      </c>
      <c r="N131" s="14">
        <f t="shared" ref="N131" si="93">N23+N25</f>
        <v>43750</v>
      </c>
      <c r="O131" s="114">
        <f>O23+O25</f>
        <v>0</v>
      </c>
      <c r="P131" s="202">
        <f t="shared" ref="P131" si="94">P23+P25</f>
        <v>10171</v>
      </c>
      <c r="Q131" s="114">
        <f>Q23+Q25</f>
        <v>0</v>
      </c>
    </row>
    <row r="132" spans="2:17" x14ac:dyDescent="0.35">
      <c r="B132" s="178">
        <v>10</v>
      </c>
      <c r="C132" s="182" t="s">
        <v>3</v>
      </c>
      <c r="D132" s="109">
        <f t="shared" ref="D132:G132" si="95">SUM(D133:D134)</f>
        <v>-3000</v>
      </c>
      <c r="E132" s="109">
        <f t="shared" si="95"/>
        <v>-3498</v>
      </c>
      <c r="F132" s="113">
        <v>-3498</v>
      </c>
      <c r="G132" s="109">
        <f t="shared" si="95"/>
        <v>-54</v>
      </c>
      <c r="H132" s="113">
        <v>-3597</v>
      </c>
      <c r="I132" s="109">
        <f t="shared" ref="I132" si="96">SUM(I133:I134)</f>
        <v>-7086</v>
      </c>
      <c r="J132" s="118">
        <v>-9153</v>
      </c>
      <c r="K132" s="109">
        <f t="shared" ref="K132" si="97">SUM(K133:K134)</f>
        <v>-11694</v>
      </c>
      <c r="L132" s="6">
        <v>0</v>
      </c>
      <c r="M132" s="109">
        <f t="shared" ref="M132" si="98">SUM(M133:M134)</f>
        <v>45327</v>
      </c>
      <c r="N132" s="6">
        <v>-9633</v>
      </c>
      <c r="O132" s="118">
        <f t="shared" ref="O132" si="99">SUM(O133:O134)</f>
        <v>0</v>
      </c>
      <c r="P132" s="203">
        <v>-3458</v>
      </c>
      <c r="Q132" s="118">
        <f t="shared" ref="Q132" si="100">SUM(Q133:Q134)</f>
        <v>0</v>
      </c>
    </row>
    <row r="133" spans="2:17" hidden="1" outlineLevel="1" x14ac:dyDescent="0.35">
      <c r="B133" s="178">
        <v>124</v>
      </c>
      <c r="C133" s="181" t="s">
        <v>3</v>
      </c>
      <c r="D133" s="106">
        <v>-3000</v>
      </c>
      <c r="E133" s="106">
        <v>-3498</v>
      </c>
      <c r="F133" s="106"/>
      <c r="G133" s="106">
        <v>-54</v>
      </c>
      <c r="H133" s="106"/>
      <c r="I133" s="106">
        <v>-7086</v>
      </c>
      <c r="J133" s="115"/>
      <c r="K133" s="106">
        <v>-11694</v>
      </c>
      <c r="L133" s="7"/>
      <c r="M133" s="106">
        <v>-5160</v>
      </c>
      <c r="N133" s="7"/>
      <c r="O133" s="117">
        <v>0</v>
      </c>
      <c r="P133" s="204"/>
      <c r="Q133" s="117">
        <v>0</v>
      </c>
    </row>
    <row r="134" spans="2:17" hidden="1" outlineLevel="1" x14ac:dyDescent="0.35">
      <c r="B134" s="178">
        <v>130</v>
      </c>
      <c r="C134" s="181" t="s">
        <v>122</v>
      </c>
      <c r="D134" s="106">
        <v>0</v>
      </c>
      <c r="E134" s="106">
        <v>0</v>
      </c>
      <c r="F134" s="106"/>
      <c r="G134" s="106">
        <v>0</v>
      </c>
      <c r="H134" s="106"/>
      <c r="I134" s="106">
        <v>0</v>
      </c>
      <c r="J134" s="115"/>
      <c r="K134" s="106">
        <v>0</v>
      </c>
      <c r="L134" s="7"/>
      <c r="M134" s="106">
        <v>50487</v>
      </c>
      <c r="N134" s="7"/>
      <c r="O134" s="117">
        <v>0</v>
      </c>
      <c r="P134" s="204"/>
      <c r="Q134" s="117">
        <v>0</v>
      </c>
    </row>
    <row r="135" spans="2:17" collapsed="1" x14ac:dyDescent="0.35">
      <c r="C135" s="182" t="s">
        <v>4</v>
      </c>
      <c r="D135" s="109">
        <f t="shared" ref="D135:G135" si="101">SUM(D136:D141)</f>
        <v>0</v>
      </c>
      <c r="E135" s="109">
        <f t="shared" si="101"/>
        <v>0</v>
      </c>
      <c r="F135" s="113">
        <v>0</v>
      </c>
      <c r="G135" s="109">
        <f t="shared" si="101"/>
        <v>0</v>
      </c>
      <c r="H135" s="113">
        <v>0</v>
      </c>
      <c r="I135" s="109">
        <f t="shared" ref="I135" si="102">SUM(I136:I141)</f>
        <v>0</v>
      </c>
      <c r="J135" s="118">
        <v>0</v>
      </c>
      <c r="K135" s="109">
        <f t="shared" ref="K135" si="103">SUM(K136:K141)</f>
        <v>0</v>
      </c>
      <c r="L135" s="6">
        <v>0</v>
      </c>
      <c r="M135" s="109">
        <f t="shared" ref="M135" si="104">SUM(M136:M141)</f>
        <v>0</v>
      </c>
      <c r="N135" s="6">
        <v>0</v>
      </c>
      <c r="O135" s="118">
        <f t="shared" ref="O135" si="105">SUM(O136:O141)</f>
        <v>0</v>
      </c>
      <c r="P135" s="203">
        <v>0</v>
      </c>
      <c r="Q135" s="118">
        <f t="shared" ref="Q135" si="106">SUM(Q136:Q141)</f>
        <v>0</v>
      </c>
    </row>
    <row r="136" spans="2:17" hidden="1" outlineLevel="1" x14ac:dyDescent="0.35">
      <c r="B136" s="178">
        <v>11</v>
      </c>
      <c r="C136" s="181" t="s">
        <v>4</v>
      </c>
      <c r="D136" s="106">
        <v>0</v>
      </c>
      <c r="E136" s="106">
        <v>0</v>
      </c>
      <c r="F136" s="106"/>
      <c r="G136" s="106">
        <v>0</v>
      </c>
      <c r="H136" s="106"/>
      <c r="I136" s="106">
        <v>0</v>
      </c>
      <c r="J136" s="115"/>
      <c r="K136" s="106">
        <v>0</v>
      </c>
      <c r="L136" s="10"/>
      <c r="M136" s="106">
        <v>0</v>
      </c>
      <c r="N136" s="10"/>
      <c r="O136" s="117">
        <v>0</v>
      </c>
      <c r="P136" s="198"/>
      <c r="Q136" s="117">
        <v>0</v>
      </c>
    </row>
    <row r="137" spans="2:17" hidden="1" outlineLevel="1" x14ac:dyDescent="0.35">
      <c r="B137" s="178">
        <v>125</v>
      </c>
      <c r="C137" s="181" t="s">
        <v>123</v>
      </c>
      <c r="D137" s="106">
        <v>0</v>
      </c>
      <c r="E137" s="106">
        <v>0</v>
      </c>
      <c r="F137" s="106"/>
      <c r="G137" s="106">
        <v>0</v>
      </c>
      <c r="H137" s="106"/>
      <c r="I137" s="106">
        <v>0</v>
      </c>
      <c r="J137" s="115"/>
      <c r="K137" s="106">
        <v>0</v>
      </c>
      <c r="L137" s="10"/>
      <c r="M137" s="106">
        <v>0</v>
      </c>
      <c r="N137" s="10"/>
      <c r="O137" s="117">
        <v>0</v>
      </c>
      <c r="P137" s="198"/>
      <c r="Q137" s="117">
        <v>0</v>
      </c>
    </row>
    <row r="138" spans="2:17" hidden="1" outlineLevel="1" x14ac:dyDescent="0.35">
      <c r="B138" s="178">
        <v>126</v>
      </c>
      <c r="C138" s="181" t="s">
        <v>124</v>
      </c>
      <c r="D138" s="106">
        <v>0</v>
      </c>
      <c r="E138" s="106">
        <v>0</v>
      </c>
      <c r="F138" s="106"/>
      <c r="G138" s="106">
        <v>0</v>
      </c>
      <c r="H138" s="106"/>
      <c r="I138" s="106">
        <v>0</v>
      </c>
      <c r="J138" s="115"/>
      <c r="K138" s="106">
        <v>0</v>
      </c>
      <c r="L138" s="10"/>
      <c r="M138" s="106">
        <v>0</v>
      </c>
      <c r="N138" s="10"/>
      <c r="O138" s="117">
        <v>0</v>
      </c>
      <c r="P138" s="198"/>
      <c r="Q138" s="117">
        <v>0</v>
      </c>
    </row>
    <row r="139" spans="2:17" hidden="1" outlineLevel="1" x14ac:dyDescent="0.35">
      <c r="B139" s="178">
        <v>127</v>
      </c>
      <c r="C139" s="181" t="s">
        <v>125</v>
      </c>
      <c r="D139" s="106">
        <v>0</v>
      </c>
      <c r="E139" s="106">
        <v>0</v>
      </c>
      <c r="F139" s="106"/>
      <c r="G139" s="106">
        <v>0</v>
      </c>
      <c r="H139" s="106"/>
      <c r="I139" s="106">
        <v>0</v>
      </c>
      <c r="J139" s="115"/>
      <c r="K139" s="106">
        <v>0</v>
      </c>
      <c r="L139" s="10"/>
      <c r="M139" s="106">
        <v>0</v>
      </c>
      <c r="N139" s="10"/>
      <c r="O139" s="117">
        <v>0</v>
      </c>
      <c r="P139" s="198"/>
      <c r="Q139" s="117">
        <v>0</v>
      </c>
    </row>
    <row r="140" spans="2:17" hidden="1" outlineLevel="1" x14ac:dyDescent="0.35">
      <c r="B140" s="178">
        <v>128</v>
      </c>
      <c r="C140" s="181" t="s">
        <v>126</v>
      </c>
      <c r="D140" s="106">
        <v>0</v>
      </c>
      <c r="E140" s="106">
        <v>0</v>
      </c>
      <c r="F140" s="106"/>
      <c r="G140" s="106">
        <v>0</v>
      </c>
      <c r="H140" s="106"/>
      <c r="I140" s="106">
        <v>0</v>
      </c>
      <c r="J140" s="115"/>
      <c r="K140" s="106">
        <v>0</v>
      </c>
      <c r="L140" s="10"/>
      <c r="M140" s="106">
        <v>0</v>
      </c>
      <c r="N140" s="10"/>
      <c r="O140" s="117">
        <v>0</v>
      </c>
      <c r="P140" s="198"/>
      <c r="Q140" s="117">
        <v>0</v>
      </c>
    </row>
    <row r="141" spans="2:17" hidden="1" outlineLevel="1" x14ac:dyDescent="0.35">
      <c r="B141" s="178">
        <v>129</v>
      </c>
      <c r="C141" s="181" t="s">
        <v>127</v>
      </c>
      <c r="D141" s="106">
        <v>0</v>
      </c>
      <c r="E141" s="106">
        <v>0</v>
      </c>
      <c r="F141" s="106"/>
      <c r="G141" s="106">
        <v>0</v>
      </c>
      <c r="H141" s="106"/>
      <c r="I141" s="106">
        <v>0</v>
      </c>
      <c r="J141" s="115"/>
      <c r="K141" s="106">
        <v>0</v>
      </c>
      <c r="L141" s="10"/>
      <c r="M141" s="106">
        <v>0</v>
      </c>
      <c r="N141" s="10"/>
      <c r="O141" s="117">
        <v>0</v>
      </c>
      <c r="P141" s="198"/>
      <c r="Q141" s="117">
        <v>0</v>
      </c>
    </row>
    <row r="142" spans="2:17" ht="15.5" collapsed="1" x14ac:dyDescent="0.35">
      <c r="C142" s="186" t="s">
        <v>128</v>
      </c>
      <c r="D142" s="114">
        <f>+D131+D132</f>
        <v>5932</v>
      </c>
      <c r="E142" s="114">
        <f t="shared" ref="E142:Q142" si="107">+E131+E132</f>
        <v>6080</v>
      </c>
      <c r="F142" s="114">
        <f>+F131+F132</f>
        <v>6078</v>
      </c>
      <c r="G142" s="114">
        <f t="shared" si="107"/>
        <v>-10748</v>
      </c>
      <c r="H142" s="114">
        <f>+H131+H132</f>
        <v>5299</v>
      </c>
      <c r="I142" s="114">
        <f t="shared" si="107"/>
        <v>14245</v>
      </c>
      <c r="J142" s="114">
        <f>+J131+J132</f>
        <v>27809</v>
      </c>
      <c r="K142" s="114">
        <f t="shared" si="107"/>
        <v>26202</v>
      </c>
      <c r="L142" s="14">
        <f>+L131+L132</f>
        <v>-640.61999999999534</v>
      </c>
      <c r="M142" s="114">
        <f t="shared" ref="M142" si="108">+M131+M132</f>
        <v>-111786</v>
      </c>
      <c r="N142" s="14">
        <f t="shared" si="107"/>
        <v>34117</v>
      </c>
      <c r="O142" s="114">
        <f t="shared" si="107"/>
        <v>0</v>
      </c>
      <c r="P142" s="202">
        <f>+P131+P132</f>
        <v>6713</v>
      </c>
      <c r="Q142" s="114">
        <f t="shared" si="107"/>
        <v>0</v>
      </c>
    </row>
    <row r="143" spans="2:17" x14ac:dyDescent="0.35"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93">
        <f>N6/L6-1</f>
        <v>8.0862361160219054E-2</v>
      </c>
      <c r="O143" s="15"/>
      <c r="P143" s="193">
        <f>P6/N6-1</f>
        <v>7.2235304070726647E-2</v>
      </c>
      <c r="Q143" s="15"/>
    </row>
    <row r="144" spans="2:17" x14ac:dyDescent="0.35"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3:17" x14ac:dyDescent="0.35"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3:17" x14ac:dyDescent="0.35"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3:17" x14ac:dyDescent="0.35"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3:17" x14ac:dyDescent="0.35"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3:17" x14ac:dyDescent="0.35"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6" spans="3:17" x14ac:dyDescent="0.35">
      <c r="C156" s="70"/>
    </row>
    <row r="157" spans="3:17" x14ac:dyDescent="0.35">
      <c r="C157" s="70"/>
    </row>
    <row r="158" spans="3:17" x14ac:dyDescent="0.35">
      <c r="C158" s="70"/>
    </row>
    <row r="159" spans="3:17" x14ac:dyDescent="0.35">
      <c r="C159" s="70"/>
    </row>
    <row r="160" spans="3:17" x14ac:dyDescent="0.35">
      <c r="C160" s="70"/>
    </row>
    <row r="161" spans="3:3" x14ac:dyDescent="0.35">
      <c r="C161" s="70"/>
    </row>
  </sheetData>
  <pageMargins left="0.51181102362204722" right="0.51181102362204722" top="0.78740157480314965" bottom="0.78740157480314965" header="0.31496062992125984" footer="0.31496062992125984"/>
  <pageSetup paperSize="9" scale="81" orientation="landscape" r:id="rId1"/>
  <ignoredErrors>
    <ignoredError sqref="D17:K142 N6:O13 Q17:Q142 Q6:Q13 P13:P14 N143 N17:O142 M17:M142 L13:L142 P16:P18 P20:P24 P26:P131 P133:P14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L153"/>
  <sheetViews>
    <sheetView showGridLines="0" zoomScale="80" zoomScaleNormal="80" workbookViewId="0">
      <pane xSplit="2" ySplit="5" topLeftCell="CI119" activePane="bottomRight" state="frozen"/>
      <selection activeCell="E14" sqref="E14"/>
      <selection pane="topRight" activeCell="E14" sqref="E14"/>
      <selection pane="bottomLeft" activeCell="E14" sqref="E14"/>
      <selection pane="bottomRight" activeCell="DL141" sqref="DL141"/>
    </sheetView>
  </sheetViews>
  <sheetFormatPr defaultColWidth="9.1796875" defaultRowHeight="14.5" outlineLevelRow="2" outlineLevelCol="1" x14ac:dyDescent="0.35"/>
  <cols>
    <col min="1" max="1" width="2.7265625" style="1" customWidth="1"/>
    <col min="2" max="2" width="43.1796875" style="1" customWidth="1"/>
    <col min="3" max="3" width="1.453125" style="61" customWidth="1"/>
    <col min="4" max="4" width="12.7265625" style="1" customWidth="1"/>
    <col min="5" max="16" width="12.7265625" style="1" hidden="1" customWidth="1" outlineLevel="1"/>
    <col min="17" max="17" width="2.81640625" style="69" customWidth="1" collapsed="1"/>
    <col min="18" max="18" width="12.7265625" style="1" customWidth="1"/>
    <col min="19" max="30" width="12.7265625" style="1" hidden="1" customWidth="1" outlineLevel="1"/>
    <col min="31" max="31" width="2.81640625" style="69" customWidth="1" collapsed="1"/>
    <col min="32" max="32" width="12.1796875" style="1" customWidth="1"/>
    <col min="33" max="44" width="11.453125" style="1" hidden="1" customWidth="1" outlineLevel="1"/>
    <col min="45" max="45" width="2.81640625" style="69" customWidth="1" collapsed="1"/>
    <col min="46" max="46" width="12.1796875" style="1" customWidth="1"/>
    <col min="47" max="58" width="11.453125" style="1" hidden="1" customWidth="1" outlineLevel="1"/>
    <col min="59" max="59" width="2.81640625" style="1" customWidth="1" collapsed="1"/>
    <col min="60" max="60" width="12.1796875" style="1" customWidth="1"/>
    <col min="61" max="72" width="11.453125" style="1" hidden="1" customWidth="1" outlineLevel="1"/>
    <col min="73" max="73" width="3.26953125" style="1" customWidth="1" collapsed="1"/>
    <col min="74" max="74" width="12.54296875" style="1" bestFit="1" customWidth="1"/>
    <col min="75" max="86" width="11.453125" style="1" hidden="1" customWidth="1" outlineLevel="1"/>
    <col min="87" max="87" width="3.26953125" style="69" customWidth="1" collapsed="1"/>
    <col min="88" max="88" width="12.54296875" style="69" bestFit="1" customWidth="1"/>
    <col min="89" max="100" width="11.453125" style="69" hidden="1" customWidth="1" outlineLevel="1"/>
    <col min="101" max="101" width="3.26953125" style="209" customWidth="1" collapsed="1"/>
    <col min="102" max="102" width="12.54296875" style="69" bestFit="1" customWidth="1"/>
    <col min="103" max="114" width="11.453125" style="69" hidden="1" customWidth="1" outlineLevel="1"/>
    <col min="115" max="115" width="9.1796875" style="1" collapsed="1"/>
    <col min="116" max="16384" width="9.1796875" style="1"/>
  </cols>
  <sheetData>
    <row r="1" spans="1:114" s="22" customFormat="1" x14ac:dyDescent="0.35">
      <c r="B1" s="72" t="s">
        <v>131</v>
      </c>
      <c r="C1" s="23"/>
      <c r="AQ1" s="24"/>
      <c r="AR1" s="24"/>
      <c r="BE1" s="24"/>
      <c r="BF1" s="24"/>
      <c r="BS1" s="24"/>
      <c r="BT1" s="24"/>
      <c r="CG1" s="24"/>
      <c r="CH1" s="24"/>
      <c r="CU1" s="24"/>
      <c r="CV1" s="24"/>
      <c r="CW1" s="205"/>
      <c r="DI1" s="24"/>
      <c r="DJ1" s="24"/>
    </row>
    <row r="2" spans="1:114" s="22" customFormat="1" ht="36" x14ac:dyDescent="0.8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5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25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25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25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25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25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206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</row>
    <row r="3" spans="1:114" s="75" customFormat="1" ht="15.5" x14ac:dyDescent="0.35">
      <c r="B3" s="75">
        <v>3</v>
      </c>
      <c r="C3" s="76"/>
      <c r="D3" s="75">
        <v>15</v>
      </c>
      <c r="E3" s="75">
        <v>1</v>
      </c>
      <c r="F3" s="75">
        <v>2</v>
      </c>
      <c r="G3" s="75">
        <v>3</v>
      </c>
      <c r="H3" s="75">
        <v>4</v>
      </c>
      <c r="I3" s="75">
        <v>5</v>
      </c>
      <c r="J3" s="75">
        <v>6</v>
      </c>
      <c r="K3" s="75">
        <v>7</v>
      </c>
      <c r="L3" s="75">
        <v>8</v>
      </c>
      <c r="M3" s="75">
        <v>9</v>
      </c>
      <c r="N3" s="75">
        <v>10</v>
      </c>
      <c r="O3" s="75">
        <v>11</v>
      </c>
      <c r="P3" s="75">
        <v>12</v>
      </c>
      <c r="R3" s="75">
        <v>16</v>
      </c>
      <c r="S3" s="75">
        <v>1</v>
      </c>
      <c r="T3" s="75">
        <v>2</v>
      </c>
      <c r="U3" s="75">
        <v>3</v>
      </c>
      <c r="V3" s="75">
        <v>4</v>
      </c>
      <c r="W3" s="75">
        <v>5</v>
      </c>
      <c r="X3" s="75">
        <v>6</v>
      </c>
      <c r="Y3" s="75">
        <v>7</v>
      </c>
      <c r="Z3" s="75">
        <v>8</v>
      </c>
      <c r="AA3" s="75">
        <v>9</v>
      </c>
      <c r="AB3" s="75">
        <v>10</v>
      </c>
      <c r="AC3" s="75">
        <v>11</v>
      </c>
      <c r="AD3" s="75">
        <v>12</v>
      </c>
      <c r="AF3" s="75">
        <v>17</v>
      </c>
      <c r="AG3" s="75">
        <v>1</v>
      </c>
      <c r="AH3" s="75">
        <v>2</v>
      </c>
      <c r="AI3" s="75">
        <v>3</v>
      </c>
      <c r="AJ3" s="75">
        <v>4</v>
      </c>
      <c r="AK3" s="75">
        <v>5</v>
      </c>
      <c r="AL3" s="75">
        <v>6</v>
      </c>
      <c r="AM3" s="75">
        <v>7</v>
      </c>
      <c r="AN3" s="75">
        <v>8</v>
      </c>
      <c r="AO3" s="75">
        <v>9</v>
      </c>
      <c r="AP3" s="75">
        <v>10</v>
      </c>
      <c r="AQ3" s="75">
        <v>11</v>
      </c>
      <c r="AR3" s="75">
        <v>12</v>
      </c>
      <c r="AT3" s="75">
        <v>18</v>
      </c>
      <c r="AU3" s="75">
        <v>1</v>
      </c>
      <c r="AV3" s="75">
        <v>2</v>
      </c>
      <c r="AW3" s="75">
        <v>3</v>
      </c>
      <c r="AX3" s="75">
        <v>4</v>
      </c>
      <c r="AY3" s="75">
        <v>5</v>
      </c>
      <c r="AZ3" s="75">
        <v>6</v>
      </c>
      <c r="BA3" s="75">
        <v>7</v>
      </c>
      <c r="BB3" s="75">
        <v>8</v>
      </c>
      <c r="BC3" s="75">
        <v>9</v>
      </c>
      <c r="BD3" s="75">
        <v>10</v>
      </c>
      <c r="BE3" s="75">
        <v>11</v>
      </c>
      <c r="BF3" s="75">
        <v>12</v>
      </c>
      <c r="BT3" s="77"/>
      <c r="CH3" s="77"/>
      <c r="CV3" s="77"/>
      <c r="CW3" s="207"/>
      <c r="DJ3" s="77"/>
    </row>
    <row r="4" spans="1:114" s="63" customFormat="1" x14ac:dyDescent="0.35">
      <c r="B4" s="64" t="e">
        <v>#N/A</v>
      </c>
      <c r="C4" s="65"/>
      <c r="D4" s="67">
        <v>2015</v>
      </c>
      <c r="E4" s="66">
        <v>42005</v>
      </c>
      <c r="F4" s="66">
        <v>42036</v>
      </c>
      <c r="G4" s="66">
        <v>42064</v>
      </c>
      <c r="H4" s="66">
        <v>42095</v>
      </c>
      <c r="I4" s="66">
        <v>42125</v>
      </c>
      <c r="J4" s="66">
        <v>42156</v>
      </c>
      <c r="K4" s="66">
        <v>42186</v>
      </c>
      <c r="L4" s="66">
        <v>42217</v>
      </c>
      <c r="M4" s="66">
        <v>42248</v>
      </c>
      <c r="N4" s="66">
        <v>42278</v>
      </c>
      <c r="O4" s="66">
        <v>42309</v>
      </c>
      <c r="P4" s="66">
        <v>42339</v>
      </c>
      <c r="R4" s="67">
        <v>2016</v>
      </c>
      <c r="S4" s="66">
        <v>42370</v>
      </c>
      <c r="T4" s="66">
        <v>42401</v>
      </c>
      <c r="U4" s="66">
        <v>42430</v>
      </c>
      <c r="V4" s="66">
        <v>42461</v>
      </c>
      <c r="W4" s="66">
        <v>42491</v>
      </c>
      <c r="X4" s="66">
        <v>42522</v>
      </c>
      <c r="Y4" s="66">
        <v>42552</v>
      </c>
      <c r="Z4" s="66">
        <v>42583</v>
      </c>
      <c r="AA4" s="66">
        <v>42614</v>
      </c>
      <c r="AB4" s="66">
        <v>42644</v>
      </c>
      <c r="AC4" s="66">
        <v>42675</v>
      </c>
      <c r="AD4" s="66">
        <v>42705</v>
      </c>
      <c r="AF4" s="67">
        <v>2017</v>
      </c>
      <c r="AG4" s="27">
        <v>42736</v>
      </c>
      <c r="AH4" s="27">
        <v>42767</v>
      </c>
      <c r="AI4" s="27">
        <v>42795</v>
      </c>
      <c r="AJ4" s="27">
        <v>42826</v>
      </c>
      <c r="AK4" s="27">
        <v>42856</v>
      </c>
      <c r="AL4" s="27">
        <v>42887</v>
      </c>
      <c r="AM4" s="27">
        <v>42917</v>
      </c>
      <c r="AN4" s="27">
        <v>42948</v>
      </c>
      <c r="AO4" s="27">
        <v>42979</v>
      </c>
      <c r="AP4" s="27">
        <v>43009</v>
      </c>
      <c r="AQ4" s="27">
        <v>43040</v>
      </c>
      <c r="AR4" s="27">
        <v>43070</v>
      </c>
      <c r="AT4" s="67">
        <v>2018</v>
      </c>
      <c r="AU4" s="27">
        <v>43101</v>
      </c>
      <c r="AV4" s="27">
        <v>43132</v>
      </c>
      <c r="AW4" s="27">
        <v>43160</v>
      </c>
      <c r="AX4" s="27">
        <v>43191</v>
      </c>
      <c r="AY4" s="27">
        <v>43221</v>
      </c>
      <c r="AZ4" s="27">
        <v>43252</v>
      </c>
      <c r="BA4" s="27">
        <v>43282</v>
      </c>
      <c r="BB4" s="27">
        <v>43313</v>
      </c>
      <c r="BC4" s="27">
        <v>43344</v>
      </c>
      <c r="BD4" s="27">
        <v>43374</v>
      </c>
      <c r="BE4" s="27">
        <v>43405</v>
      </c>
      <c r="BF4" s="27">
        <v>43435</v>
      </c>
      <c r="BH4" s="67">
        <v>2019</v>
      </c>
      <c r="BI4" s="27">
        <v>43466</v>
      </c>
      <c r="BJ4" s="27">
        <v>43497</v>
      </c>
      <c r="BK4" s="27">
        <v>43525</v>
      </c>
      <c r="BL4" s="27">
        <v>43556</v>
      </c>
      <c r="BM4" s="27">
        <v>43586</v>
      </c>
      <c r="BN4" s="27">
        <v>43617</v>
      </c>
      <c r="BO4" s="27">
        <v>43647</v>
      </c>
      <c r="BP4" s="27">
        <v>43678</v>
      </c>
      <c r="BQ4" s="27">
        <v>43709</v>
      </c>
      <c r="BR4" s="27">
        <v>43739</v>
      </c>
      <c r="BS4" s="27">
        <v>43770</v>
      </c>
      <c r="BT4" s="27">
        <v>43800</v>
      </c>
      <c r="BV4" s="67">
        <v>2020</v>
      </c>
      <c r="BW4" s="27">
        <v>43831</v>
      </c>
      <c r="BX4" s="27">
        <v>43862</v>
      </c>
      <c r="BY4" s="27">
        <v>43891</v>
      </c>
      <c r="BZ4" s="27">
        <v>43922</v>
      </c>
      <c r="CA4" s="27">
        <v>43952</v>
      </c>
      <c r="CB4" s="27">
        <v>43983</v>
      </c>
      <c r="CC4" s="27">
        <v>44013</v>
      </c>
      <c r="CD4" s="27">
        <v>44044</v>
      </c>
      <c r="CE4" s="27">
        <v>44075</v>
      </c>
      <c r="CF4" s="27">
        <v>44105</v>
      </c>
      <c r="CG4" s="27">
        <v>44136</v>
      </c>
      <c r="CH4" s="27">
        <v>44166</v>
      </c>
      <c r="CJ4" s="67">
        <v>2021</v>
      </c>
      <c r="CK4" s="27">
        <v>44197</v>
      </c>
      <c r="CL4" s="27">
        <v>44228</v>
      </c>
      <c r="CM4" s="27">
        <v>44256</v>
      </c>
      <c r="CN4" s="27">
        <v>44287</v>
      </c>
      <c r="CO4" s="27">
        <v>44317</v>
      </c>
      <c r="CP4" s="27">
        <v>44348</v>
      </c>
      <c r="CQ4" s="27">
        <v>44378</v>
      </c>
      <c r="CR4" s="27">
        <v>44409</v>
      </c>
      <c r="CS4" s="27">
        <v>44440</v>
      </c>
      <c r="CT4" s="27">
        <v>44470</v>
      </c>
      <c r="CU4" s="27">
        <v>44501</v>
      </c>
      <c r="CV4" s="27">
        <v>44531</v>
      </c>
      <c r="CW4" s="208"/>
      <c r="CX4" s="67">
        <v>2022</v>
      </c>
      <c r="CY4" s="27">
        <v>44562</v>
      </c>
      <c r="CZ4" s="27">
        <v>44593</v>
      </c>
      <c r="DA4" s="27">
        <v>44621</v>
      </c>
      <c r="DB4" s="27">
        <v>44652</v>
      </c>
      <c r="DC4" s="27">
        <v>44682</v>
      </c>
      <c r="DD4" s="27">
        <v>44713</v>
      </c>
      <c r="DE4" s="27">
        <v>44743</v>
      </c>
      <c r="DF4" s="27">
        <v>44774</v>
      </c>
      <c r="DG4" s="27">
        <v>44805</v>
      </c>
      <c r="DH4" s="27">
        <v>44835</v>
      </c>
      <c r="DI4" s="27">
        <v>44866</v>
      </c>
      <c r="DJ4" s="27">
        <v>44896</v>
      </c>
    </row>
    <row r="5" spans="1:114" ht="15.5" x14ac:dyDescent="0.35">
      <c r="B5" s="28"/>
      <c r="C5" s="29"/>
      <c r="D5" s="30" t="s">
        <v>132</v>
      </c>
      <c r="E5" s="30" t="s">
        <v>132</v>
      </c>
      <c r="F5" s="30" t="s">
        <v>132</v>
      </c>
      <c r="G5" s="30" t="s">
        <v>132</v>
      </c>
      <c r="H5" s="30" t="s">
        <v>132</v>
      </c>
      <c r="I5" s="30" t="s">
        <v>132</v>
      </c>
      <c r="J5" s="30" t="s">
        <v>132</v>
      </c>
      <c r="K5" s="30" t="s">
        <v>132</v>
      </c>
      <c r="L5" s="30" t="s">
        <v>132</v>
      </c>
      <c r="M5" s="30" t="s">
        <v>132</v>
      </c>
      <c r="N5" s="30" t="s">
        <v>132</v>
      </c>
      <c r="O5" s="30" t="s">
        <v>132</v>
      </c>
      <c r="P5" s="30" t="s">
        <v>132</v>
      </c>
      <c r="R5" s="30" t="s">
        <v>132</v>
      </c>
      <c r="S5" s="30" t="s">
        <v>132</v>
      </c>
      <c r="T5" s="30" t="s">
        <v>132</v>
      </c>
      <c r="U5" s="30" t="s">
        <v>132</v>
      </c>
      <c r="V5" s="30" t="s">
        <v>132</v>
      </c>
      <c r="W5" s="30" t="s">
        <v>132</v>
      </c>
      <c r="X5" s="30" t="s">
        <v>132</v>
      </c>
      <c r="Y5" s="30" t="s">
        <v>132</v>
      </c>
      <c r="Z5" s="30" t="s">
        <v>132</v>
      </c>
      <c r="AA5" s="30" t="s">
        <v>132</v>
      </c>
      <c r="AB5" s="30" t="s">
        <v>132</v>
      </c>
      <c r="AC5" s="30" t="s">
        <v>132</v>
      </c>
      <c r="AD5" s="30" t="s">
        <v>132</v>
      </c>
      <c r="AF5" s="30" t="s">
        <v>132</v>
      </c>
      <c r="AG5" s="30" t="s">
        <v>132</v>
      </c>
      <c r="AH5" s="30" t="s">
        <v>132</v>
      </c>
      <c r="AI5" s="30" t="s">
        <v>132</v>
      </c>
      <c r="AJ5" s="30" t="s">
        <v>132</v>
      </c>
      <c r="AK5" s="30" t="s">
        <v>132</v>
      </c>
      <c r="AL5" s="30" t="s">
        <v>132</v>
      </c>
      <c r="AM5" s="30" t="s">
        <v>132</v>
      </c>
      <c r="AN5" s="30" t="s">
        <v>132</v>
      </c>
      <c r="AO5" s="30" t="s">
        <v>132</v>
      </c>
      <c r="AP5" s="30" t="s">
        <v>132</v>
      </c>
      <c r="AQ5" s="30" t="s">
        <v>132</v>
      </c>
      <c r="AR5" s="30" t="s">
        <v>132</v>
      </c>
      <c r="AT5" s="30" t="s">
        <v>132</v>
      </c>
      <c r="AU5" s="30" t="s">
        <v>132</v>
      </c>
      <c r="AV5" s="30" t="s">
        <v>132</v>
      </c>
      <c r="AW5" s="30" t="s">
        <v>132</v>
      </c>
      <c r="AX5" s="30" t="s">
        <v>132</v>
      </c>
      <c r="AY5" s="30" t="s">
        <v>132</v>
      </c>
      <c r="AZ5" s="30" t="s">
        <v>132</v>
      </c>
      <c r="BA5" s="30" t="s">
        <v>275</v>
      </c>
      <c r="BB5" s="30" t="s">
        <v>275</v>
      </c>
      <c r="BC5" s="30" t="s">
        <v>275</v>
      </c>
      <c r="BD5" s="30" t="s">
        <v>275</v>
      </c>
      <c r="BE5" s="30" t="s">
        <v>275</v>
      </c>
      <c r="BF5" s="30" t="s">
        <v>275</v>
      </c>
      <c r="BH5" s="30" t="s">
        <v>132</v>
      </c>
      <c r="BI5" s="30" t="s">
        <v>132</v>
      </c>
      <c r="BJ5" s="30" t="s">
        <v>132</v>
      </c>
      <c r="BK5" s="30" t="s">
        <v>132</v>
      </c>
      <c r="BL5" s="30" t="s">
        <v>132</v>
      </c>
      <c r="BM5" s="30" t="s">
        <v>132</v>
      </c>
      <c r="BN5" s="30" t="s">
        <v>132</v>
      </c>
      <c r="BO5" s="30" t="s">
        <v>132</v>
      </c>
      <c r="BP5" s="30" t="s">
        <v>132</v>
      </c>
      <c r="BQ5" s="30" t="s">
        <v>132</v>
      </c>
      <c r="BR5" s="30" t="s">
        <v>132</v>
      </c>
      <c r="BS5" s="30" t="s">
        <v>132</v>
      </c>
      <c r="BT5" s="30" t="s">
        <v>132</v>
      </c>
      <c r="BV5" s="31" t="s">
        <v>132</v>
      </c>
      <c r="BW5" s="30" t="s">
        <v>132</v>
      </c>
      <c r="BX5" s="30" t="s">
        <v>132</v>
      </c>
      <c r="BY5" s="30" t="s">
        <v>132</v>
      </c>
      <c r="BZ5" s="30" t="s">
        <v>132</v>
      </c>
      <c r="CA5" s="30" t="s">
        <v>132</v>
      </c>
      <c r="CB5" s="30" t="s">
        <v>132</v>
      </c>
      <c r="CC5" s="30" t="s">
        <v>132</v>
      </c>
      <c r="CD5" s="30" t="s">
        <v>132</v>
      </c>
      <c r="CE5" s="30" t="s">
        <v>132</v>
      </c>
      <c r="CF5" s="30" t="s">
        <v>132</v>
      </c>
      <c r="CG5" s="30" t="s">
        <v>132</v>
      </c>
      <c r="CH5" s="30" t="s">
        <v>132</v>
      </c>
      <c r="CJ5" s="31" t="s">
        <v>132</v>
      </c>
      <c r="CK5" s="31" t="s">
        <v>132</v>
      </c>
      <c r="CL5" s="31" t="s">
        <v>132</v>
      </c>
      <c r="CM5" s="31" t="s">
        <v>132</v>
      </c>
      <c r="CN5" s="31" t="s">
        <v>132</v>
      </c>
      <c r="CO5" s="31" t="s">
        <v>132</v>
      </c>
      <c r="CP5" s="31" t="s">
        <v>132</v>
      </c>
      <c r="CQ5" s="31" t="s">
        <v>132</v>
      </c>
      <c r="CR5" s="31" t="s">
        <v>132</v>
      </c>
      <c r="CS5" s="31" t="s">
        <v>132</v>
      </c>
      <c r="CT5" s="31" t="s">
        <v>132</v>
      </c>
      <c r="CU5" s="31" t="s">
        <v>132</v>
      </c>
      <c r="CV5" s="31" t="s">
        <v>132</v>
      </c>
      <c r="CX5" s="31" t="s">
        <v>276</v>
      </c>
      <c r="CY5" s="31" t="s">
        <v>276</v>
      </c>
      <c r="CZ5" s="31" t="s">
        <v>276</v>
      </c>
      <c r="DA5" s="31" t="s">
        <v>276</v>
      </c>
      <c r="DB5" s="31" t="s">
        <v>276</v>
      </c>
      <c r="DC5" s="31" t="s">
        <v>276</v>
      </c>
      <c r="DD5" s="31" t="s">
        <v>276</v>
      </c>
      <c r="DE5" s="31" t="s">
        <v>276</v>
      </c>
      <c r="DF5" s="31" t="s">
        <v>276</v>
      </c>
      <c r="DG5" s="31" t="s">
        <v>276</v>
      </c>
      <c r="DH5" s="31" t="s">
        <v>276</v>
      </c>
      <c r="DI5" s="31" t="s">
        <v>276</v>
      </c>
      <c r="DJ5" s="31" t="s">
        <v>276</v>
      </c>
    </row>
    <row r="6" spans="1:114" s="32" customFormat="1" x14ac:dyDescent="0.35">
      <c r="B6" s="33" t="s">
        <v>133</v>
      </c>
      <c r="C6" s="34"/>
      <c r="D6" s="35">
        <v>288520.31</v>
      </c>
      <c r="E6" s="35">
        <v>5043.6230000000005</v>
      </c>
      <c r="F6" s="35">
        <v>335495</v>
      </c>
      <c r="G6" s="35">
        <v>28896.894000000004</v>
      </c>
      <c r="H6" s="35">
        <v>20094.491999999998</v>
      </c>
      <c r="I6" s="35">
        <v>20520.424999999999</v>
      </c>
      <c r="J6" s="35">
        <v>21817.856</v>
      </c>
      <c r="K6" s="35">
        <v>20150.678999999996</v>
      </c>
      <c r="L6" s="35">
        <v>27229.751</v>
      </c>
      <c r="M6" s="35">
        <v>23541.019</v>
      </c>
      <c r="N6" s="35">
        <v>15435.191999999999</v>
      </c>
      <c r="O6" s="35">
        <v>23247.967999999997</v>
      </c>
      <c r="P6" s="35">
        <v>56965.694000000003</v>
      </c>
      <c r="R6" s="35">
        <v>339300.22800000006</v>
      </c>
      <c r="S6" s="35">
        <v>20473.500999999997</v>
      </c>
      <c r="T6" s="35">
        <v>29360.771000000001</v>
      </c>
      <c r="U6" s="35">
        <v>27249.018999999997</v>
      </c>
      <c r="V6" s="35">
        <v>12664.214</v>
      </c>
      <c r="W6" s="35">
        <v>19607.042000000001</v>
      </c>
      <c r="X6" s="35">
        <v>32364.25</v>
      </c>
      <c r="Y6" s="35">
        <v>23485.757000000001</v>
      </c>
      <c r="Z6" s="35">
        <v>22285.119000000002</v>
      </c>
      <c r="AA6" s="35">
        <v>20526.806</v>
      </c>
      <c r="AB6" s="35">
        <v>22410.257000000001</v>
      </c>
      <c r="AC6" s="35">
        <v>28323.044000000002</v>
      </c>
      <c r="AD6" s="35">
        <v>80550.448000000004</v>
      </c>
      <c r="AF6" s="35">
        <v>312609.09199999995</v>
      </c>
      <c r="AG6" s="35">
        <v>14012.142000000002</v>
      </c>
      <c r="AH6" s="35">
        <v>12276.375</v>
      </c>
      <c r="AI6" s="35">
        <v>37843.841</v>
      </c>
      <c r="AJ6" s="35">
        <v>17978.832999999999</v>
      </c>
      <c r="AK6" s="35">
        <v>19844.063000000002</v>
      </c>
      <c r="AL6" s="35">
        <v>28979.077999999998</v>
      </c>
      <c r="AM6" s="35">
        <v>28016.821</v>
      </c>
      <c r="AN6" s="35">
        <v>21427.429</v>
      </c>
      <c r="AO6" s="35">
        <v>28067.177</v>
      </c>
      <c r="AP6" s="35">
        <v>35617.840000000004</v>
      </c>
      <c r="AQ6" s="35">
        <v>24554.181</v>
      </c>
      <c r="AR6" s="35">
        <v>43991.312000000005</v>
      </c>
      <c r="AT6" s="35">
        <v>330781.90700000001</v>
      </c>
      <c r="AU6" s="35">
        <v>32813.828999999998</v>
      </c>
      <c r="AV6" s="35">
        <v>17624.787</v>
      </c>
      <c r="AW6" s="35">
        <v>33796.273999999998</v>
      </c>
      <c r="AX6" s="35">
        <v>19124.679000000004</v>
      </c>
      <c r="AY6" s="35">
        <v>30099.607</v>
      </c>
      <c r="AZ6" s="35">
        <v>24046.353999999999</v>
      </c>
      <c r="BA6" s="35">
        <v>30886.785</v>
      </c>
      <c r="BB6" s="35">
        <v>33915.135000000002</v>
      </c>
      <c r="BC6" s="35">
        <v>32710.210999999999</v>
      </c>
      <c r="BD6" s="35">
        <v>32611.081000000002</v>
      </c>
      <c r="BE6" s="35">
        <v>34199.690999999999</v>
      </c>
      <c r="BF6" s="35">
        <v>43631.141000000003</v>
      </c>
      <c r="BH6" s="35">
        <f t="shared" ref="BH6:BH70" si="0">SUM(BI6:BT6)</f>
        <v>321163.21400000004</v>
      </c>
      <c r="BI6" s="35">
        <f t="shared" ref="BI6:BT6" si="1">BI7+BI11+BI23+BI29</f>
        <v>19682.786</v>
      </c>
      <c r="BJ6" s="35">
        <f t="shared" si="1"/>
        <v>21260.468000000001</v>
      </c>
      <c r="BK6" s="35">
        <f t="shared" si="1"/>
        <v>28306.588</v>
      </c>
      <c r="BL6" s="35">
        <f t="shared" si="1"/>
        <v>15931.617</v>
      </c>
      <c r="BM6" s="35">
        <f t="shared" si="1"/>
        <v>25395.564000000002</v>
      </c>
      <c r="BN6" s="35">
        <f t="shared" si="1"/>
        <v>22481.652999999998</v>
      </c>
      <c r="BO6" s="35">
        <f t="shared" si="1"/>
        <v>34911.72</v>
      </c>
      <c r="BP6" s="35">
        <f t="shared" si="1"/>
        <v>25799.700999999997</v>
      </c>
      <c r="BQ6" s="35">
        <f t="shared" si="1"/>
        <v>22268.439000000002</v>
      </c>
      <c r="BR6" s="35">
        <f t="shared" si="1"/>
        <v>32406.035999999996</v>
      </c>
      <c r="BS6" s="35">
        <f t="shared" si="1"/>
        <v>32560.805</v>
      </c>
      <c r="BT6" s="35">
        <f t="shared" si="1"/>
        <v>40157.837</v>
      </c>
      <c r="BV6" s="35">
        <f t="shared" ref="BV6:BV70" si="2">SUM(BW6:CH6)</f>
        <v>353572.21251999994</v>
      </c>
      <c r="BW6" s="35">
        <f t="shared" ref="BW6:CH6" si="3">BW7+BW11+BW23+BW29</f>
        <v>14993.208400000001</v>
      </c>
      <c r="BX6" s="35">
        <f t="shared" si="3"/>
        <v>24408.383360000003</v>
      </c>
      <c r="BY6" s="35">
        <f t="shared" si="3"/>
        <v>32674.015650000001</v>
      </c>
      <c r="BZ6" s="35">
        <f t="shared" si="3"/>
        <v>34315.485099999998</v>
      </c>
      <c r="CA6" s="35">
        <f t="shared" si="3"/>
        <v>27550.872629999994</v>
      </c>
      <c r="CB6" s="35">
        <f t="shared" si="3"/>
        <v>35555.472299999994</v>
      </c>
      <c r="CC6" s="35">
        <f t="shared" si="3"/>
        <v>28829.582929999997</v>
      </c>
      <c r="CD6" s="35">
        <f t="shared" si="3"/>
        <v>23581.995560000003</v>
      </c>
      <c r="CE6" s="35">
        <f t="shared" si="3"/>
        <v>28884.704479999997</v>
      </c>
      <c r="CF6" s="35">
        <f t="shared" si="3"/>
        <v>27018.597269999998</v>
      </c>
      <c r="CG6" s="35">
        <f t="shared" si="3"/>
        <v>35424.164999999994</v>
      </c>
      <c r="CH6" s="35">
        <f t="shared" si="3"/>
        <v>40335.72984</v>
      </c>
      <c r="CJ6" s="35">
        <f t="shared" ref="CJ6:CJ70" si="4">SUM(CK6:CV6)</f>
        <v>381476.27441999997</v>
      </c>
      <c r="CK6" s="35">
        <f t="shared" ref="CK6:CV6" si="5">CK7+CK11+CK23+CK29</f>
        <v>18791.779299999998</v>
      </c>
      <c r="CL6" s="35">
        <f t="shared" si="5"/>
        <v>24299.574410000001</v>
      </c>
      <c r="CM6" s="35">
        <f t="shared" si="5"/>
        <v>26614.188050000001</v>
      </c>
      <c r="CN6" s="35">
        <f t="shared" si="5"/>
        <v>29110.608770000003</v>
      </c>
      <c r="CO6" s="35">
        <f t="shared" si="5"/>
        <v>25658.928530000001</v>
      </c>
      <c r="CP6" s="35">
        <f t="shared" si="5"/>
        <v>27607.047320000001</v>
      </c>
      <c r="CQ6" s="35">
        <f t="shared" si="5"/>
        <v>33149.397839999998</v>
      </c>
      <c r="CR6" s="35">
        <f t="shared" si="5"/>
        <v>34324.54509</v>
      </c>
      <c r="CS6" s="35">
        <f t="shared" si="5"/>
        <v>27771.704429999998</v>
      </c>
      <c r="CT6" s="35">
        <f t="shared" si="5"/>
        <v>27370.032659999997</v>
      </c>
      <c r="CU6" s="35">
        <f t="shared" si="5"/>
        <v>48438.095110000002</v>
      </c>
      <c r="CV6" s="35">
        <f t="shared" si="5"/>
        <v>58340.372909999998</v>
      </c>
      <c r="CW6" s="209"/>
      <c r="CX6" s="35">
        <f t="shared" ref="CX6:CX70" si="6">SUM(CY6:DJ6)</f>
        <v>379043.64180999994</v>
      </c>
      <c r="CY6" s="35">
        <f t="shared" ref="CY6:DJ6" si="7">CY7+CY11+CY23+CY29</f>
        <v>17795.131460000001</v>
      </c>
      <c r="CZ6" s="35">
        <f t="shared" si="7"/>
        <v>23654.936989999998</v>
      </c>
      <c r="DA6" s="35">
        <f t="shared" si="7"/>
        <v>30460.340029999996</v>
      </c>
      <c r="DB6" s="35">
        <f t="shared" si="7"/>
        <v>34496.85529</v>
      </c>
      <c r="DC6" s="35">
        <f t="shared" si="7"/>
        <v>28306.290869999997</v>
      </c>
      <c r="DD6" s="35">
        <f t="shared" si="7"/>
        <v>30740.8649</v>
      </c>
      <c r="DE6" s="35">
        <f t="shared" si="7"/>
        <v>35905.058040000004</v>
      </c>
      <c r="DF6" s="35">
        <f t="shared" si="7"/>
        <v>34320.469640000003</v>
      </c>
      <c r="DG6" s="35">
        <f t="shared" si="7"/>
        <v>29230.816889999998</v>
      </c>
      <c r="DH6" s="35">
        <f t="shared" si="7"/>
        <v>30695.451510000003</v>
      </c>
      <c r="DI6" s="35">
        <f t="shared" si="7"/>
        <v>37951.798799999997</v>
      </c>
      <c r="DJ6" s="35">
        <f t="shared" si="7"/>
        <v>45485.627390000001</v>
      </c>
    </row>
    <row r="7" spans="1:114" s="25" customFormat="1" x14ac:dyDescent="0.35">
      <c r="A7" s="36"/>
      <c r="B7" s="37" t="s">
        <v>134</v>
      </c>
      <c r="C7" s="26"/>
      <c r="D7" s="38">
        <v>268520.31</v>
      </c>
      <c r="E7" s="38">
        <v>5043.6230000000005</v>
      </c>
      <c r="F7" s="38">
        <v>25576.717000000001</v>
      </c>
      <c r="G7" s="38">
        <v>28896.894000000004</v>
      </c>
      <c r="H7" s="38">
        <v>20094.491999999998</v>
      </c>
      <c r="I7" s="38">
        <v>20520.424999999999</v>
      </c>
      <c r="J7" s="38">
        <v>21817.856</v>
      </c>
      <c r="K7" s="38">
        <v>20150.678999999996</v>
      </c>
      <c r="L7" s="38">
        <v>27229.751</v>
      </c>
      <c r="M7" s="38">
        <v>23541.019</v>
      </c>
      <c r="N7" s="38">
        <v>15435.191999999999</v>
      </c>
      <c r="O7" s="38">
        <v>23247.967999999997</v>
      </c>
      <c r="P7" s="38">
        <v>36965.694000000003</v>
      </c>
      <c r="R7" s="38">
        <v>339300.22800000006</v>
      </c>
      <c r="S7" s="38">
        <v>20473.500999999997</v>
      </c>
      <c r="T7" s="38">
        <v>29360.771000000001</v>
      </c>
      <c r="U7" s="38">
        <v>27249.018999999997</v>
      </c>
      <c r="V7" s="38">
        <v>12664.214</v>
      </c>
      <c r="W7" s="38">
        <v>19607.042000000001</v>
      </c>
      <c r="X7" s="38">
        <v>32364.25</v>
      </c>
      <c r="Y7" s="38">
        <v>23485.757000000001</v>
      </c>
      <c r="Z7" s="38">
        <v>22285.119000000002</v>
      </c>
      <c r="AA7" s="38">
        <v>20526.806</v>
      </c>
      <c r="AB7" s="38">
        <v>22410.257000000001</v>
      </c>
      <c r="AC7" s="38">
        <v>28323.044000000002</v>
      </c>
      <c r="AD7" s="38">
        <v>80550.448000000004</v>
      </c>
      <c r="AF7" s="38">
        <v>312609.09199999995</v>
      </c>
      <c r="AG7" s="38">
        <v>14012.142000000002</v>
      </c>
      <c r="AH7" s="38">
        <v>12276.375</v>
      </c>
      <c r="AI7" s="38">
        <v>37843.841</v>
      </c>
      <c r="AJ7" s="38">
        <v>17978.832999999999</v>
      </c>
      <c r="AK7" s="38">
        <v>19844.063000000002</v>
      </c>
      <c r="AL7" s="38">
        <v>28979.077999999998</v>
      </c>
      <c r="AM7" s="38">
        <v>28016.821</v>
      </c>
      <c r="AN7" s="38">
        <v>21427.429</v>
      </c>
      <c r="AO7" s="38">
        <v>28067.177</v>
      </c>
      <c r="AP7" s="38">
        <v>35617.840000000004</v>
      </c>
      <c r="AQ7" s="38">
        <v>24554.181</v>
      </c>
      <c r="AR7" s="38">
        <v>43991.312000000005</v>
      </c>
      <c r="AT7" s="38">
        <v>330781.90700000001</v>
      </c>
      <c r="AU7" s="38">
        <v>32813.828999999998</v>
      </c>
      <c r="AV7" s="38">
        <v>17624.787</v>
      </c>
      <c r="AW7" s="38">
        <v>33796.273999999998</v>
      </c>
      <c r="AX7" s="38">
        <v>19124.679000000004</v>
      </c>
      <c r="AY7" s="38">
        <v>30099.607</v>
      </c>
      <c r="AZ7" s="38">
        <v>24046.353999999999</v>
      </c>
      <c r="BA7" s="38">
        <v>30886.785</v>
      </c>
      <c r="BB7" s="38">
        <v>33915.135000000002</v>
      </c>
      <c r="BC7" s="38">
        <v>32710.210999999999</v>
      </c>
      <c r="BD7" s="38">
        <v>32611.081000000002</v>
      </c>
      <c r="BE7" s="38">
        <v>34199.690999999999</v>
      </c>
      <c r="BF7" s="38">
        <v>43631.141000000003</v>
      </c>
      <c r="BH7" s="38">
        <f t="shared" si="0"/>
        <v>321163.21400000004</v>
      </c>
      <c r="BI7" s="38">
        <f>SUM(BI8:BI10)</f>
        <v>19682.786</v>
      </c>
      <c r="BJ7" s="38">
        <f t="shared" ref="BJ7:BT7" si="8">SUM(BJ8:BJ10)</f>
        <v>21260.468000000001</v>
      </c>
      <c r="BK7" s="38">
        <f t="shared" si="8"/>
        <v>28306.588</v>
      </c>
      <c r="BL7" s="38">
        <f t="shared" si="8"/>
        <v>15931.617</v>
      </c>
      <c r="BM7" s="38">
        <f t="shared" si="8"/>
        <v>25395.564000000002</v>
      </c>
      <c r="BN7" s="38">
        <f t="shared" si="8"/>
        <v>22481.652999999998</v>
      </c>
      <c r="BO7" s="38">
        <f t="shared" si="8"/>
        <v>34911.72</v>
      </c>
      <c r="BP7" s="38">
        <f t="shared" si="8"/>
        <v>25799.700999999997</v>
      </c>
      <c r="BQ7" s="38">
        <f t="shared" si="8"/>
        <v>22268.439000000002</v>
      </c>
      <c r="BR7" s="38">
        <f t="shared" si="8"/>
        <v>32406.035999999996</v>
      </c>
      <c r="BS7" s="38">
        <f t="shared" si="8"/>
        <v>32560.805</v>
      </c>
      <c r="BT7" s="38">
        <f t="shared" si="8"/>
        <v>40157.837</v>
      </c>
      <c r="BV7" s="38">
        <f t="shared" si="2"/>
        <v>353572.21251999994</v>
      </c>
      <c r="BW7" s="38">
        <f>SUM(BW8:BW10)</f>
        <v>14993.208400000001</v>
      </c>
      <c r="BX7" s="38">
        <f t="shared" ref="BX7" si="9">SUM(BX8:BX10)</f>
        <v>24408.383360000003</v>
      </c>
      <c r="BY7" s="38">
        <f t="shared" ref="BY7" si="10">SUM(BY8:BY10)</f>
        <v>32674.015650000001</v>
      </c>
      <c r="BZ7" s="38">
        <f t="shared" ref="BZ7" si="11">SUM(BZ8:BZ10)</f>
        <v>34315.485099999998</v>
      </c>
      <c r="CA7" s="38">
        <f t="shared" ref="CA7" si="12">SUM(CA8:CA10)</f>
        <v>27550.872629999994</v>
      </c>
      <c r="CB7" s="38">
        <f t="shared" ref="CB7" si="13">SUM(CB8:CB10)</f>
        <v>35555.472299999994</v>
      </c>
      <c r="CC7" s="38">
        <f t="shared" ref="CC7" si="14">SUM(CC8:CC10)</f>
        <v>28829.582929999997</v>
      </c>
      <c r="CD7" s="38">
        <f t="shared" ref="CD7" si="15">SUM(CD8:CD10)</f>
        <v>23581.995560000003</v>
      </c>
      <c r="CE7" s="38">
        <f t="shared" ref="CE7" si="16">SUM(CE8:CE10)</f>
        <v>28884.704479999997</v>
      </c>
      <c r="CF7" s="38">
        <f t="shared" ref="CF7" si="17">SUM(CF8:CF10)</f>
        <v>27018.597269999998</v>
      </c>
      <c r="CG7" s="38">
        <f t="shared" ref="CG7" si="18">SUM(CG8:CG10)</f>
        <v>35424.164999999994</v>
      </c>
      <c r="CH7" s="38">
        <f t="shared" ref="CH7" si="19">SUM(CH8:CH10)</f>
        <v>40335.72984</v>
      </c>
      <c r="CJ7" s="38">
        <f t="shared" si="4"/>
        <v>381476.27441999997</v>
      </c>
      <c r="CK7" s="38">
        <f>SUM(CK8:CK10)</f>
        <v>18791.779299999998</v>
      </c>
      <c r="CL7" s="38">
        <f t="shared" ref="CL7:CV7" si="20">SUM(CL8:CL10)</f>
        <v>24299.574410000001</v>
      </c>
      <c r="CM7" s="38">
        <f t="shared" si="20"/>
        <v>26614.188050000001</v>
      </c>
      <c r="CN7" s="38">
        <f t="shared" si="20"/>
        <v>29110.608770000003</v>
      </c>
      <c r="CO7" s="38">
        <f t="shared" si="20"/>
        <v>25658.928530000001</v>
      </c>
      <c r="CP7" s="38">
        <f t="shared" si="20"/>
        <v>27607.047320000001</v>
      </c>
      <c r="CQ7" s="38">
        <f t="shared" si="20"/>
        <v>33149.397839999998</v>
      </c>
      <c r="CR7" s="38">
        <f t="shared" si="20"/>
        <v>34324.54509</v>
      </c>
      <c r="CS7" s="38">
        <f t="shared" si="20"/>
        <v>27771.704429999998</v>
      </c>
      <c r="CT7" s="38">
        <f t="shared" si="20"/>
        <v>27370.032659999997</v>
      </c>
      <c r="CU7" s="38">
        <f t="shared" si="20"/>
        <v>48438.095110000002</v>
      </c>
      <c r="CV7" s="38">
        <f t="shared" si="20"/>
        <v>58340.372909999998</v>
      </c>
      <c r="CW7" s="206"/>
      <c r="CX7" s="38">
        <f t="shared" si="6"/>
        <v>379043.64180999994</v>
      </c>
      <c r="CY7" s="38">
        <f>SUM(CY8:CY10)</f>
        <v>17795.131460000001</v>
      </c>
      <c r="CZ7" s="38">
        <f t="shared" ref="CZ7:DJ7" si="21">SUM(CZ8:CZ10)</f>
        <v>23654.936989999998</v>
      </c>
      <c r="DA7" s="38">
        <f t="shared" si="21"/>
        <v>30460.340029999996</v>
      </c>
      <c r="DB7" s="38">
        <f t="shared" si="21"/>
        <v>34496.85529</v>
      </c>
      <c r="DC7" s="38">
        <f t="shared" si="21"/>
        <v>28306.290869999997</v>
      </c>
      <c r="DD7" s="38">
        <f t="shared" si="21"/>
        <v>30740.8649</v>
      </c>
      <c r="DE7" s="38">
        <f t="shared" si="21"/>
        <v>35905.058040000004</v>
      </c>
      <c r="DF7" s="38">
        <f t="shared" si="21"/>
        <v>34320.469640000003</v>
      </c>
      <c r="DG7" s="38">
        <f t="shared" si="21"/>
        <v>29230.816889999998</v>
      </c>
      <c r="DH7" s="38">
        <f t="shared" si="21"/>
        <v>30695.451510000003</v>
      </c>
      <c r="DI7" s="38">
        <f t="shared" si="21"/>
        <v>37951.798799999997</v>
      </c>
      <c r="DJ7" s="38">
        <f t="shared" si="21"/>
        <v>45485.627390000001</v>
      </c>
    </row>
    <row r="8" spans="1:114" s="25" customFormat="1" outlineLevel="1" x14ac:dyDescent="0.35">
      <c r="A8" s="36"/>
      <c r="B8" s="39" t="s">
        <v>135</v>
      </c>
      <c r="C8" s="40"/>
      <c r="D8" s="41">
        <v>243053.21599999996</v>
      </c>
      <c r="E8" s="41">
        <v>4001.922</v>
      </c>
      <c r="F8" s="41">
        <v>23501.33</v>
      </c>
      <c r="G8" s="41">
        <v>25324.543000000001</v>
      </c>
      <c r="H8" s="41">
        <v>17347.532999999999</v>
      </c>
      <c r="I8" s="41">
        <v>19391.175999999999</v>
      </c>
      <c r="J8" s="41">
        <v>20003.899000000001</v>
      </c>
      <c r="K8" s="41">
        <v>17756.081999999999</v>
      </c>
      <c r="L8" s="41">
        <v>26306.932000000001</v>
      </c>
      <c r="M8" s="41">
        <v>22350.169000000002</v>
      </c>
      <c r="N8" s="41">
        <v>13269.587</v>
      </c>
      <c r="O8" s="41">
        <v>21064.171999999999</v>
      </c>
      <c r="P8" s="41">
        <v>32735.870999999999</v>
      </c>
      <c r="R8" s="41">
        <v>308109.91499999998</v>
      </c>
      <c r="S8" s="41">
        <v>19106.373</v>
      </c>
      <c r="T8" s="41">
        <v>27942.058000000001</v>
      </c>
      <c r="U8" s="41">
        <v>23371.205999999998</v>
      </c>
      <c r="V8" s="41">
        <v>10032.868</v>
      </c>
      <c r="W8" s="41">
        <v>17174.717000000001</v>
      </c>
      <c r="X8" s="41">
        <v>30150.884999999998</v>
      </c>
      <c r="Y8" s="41">
        <v>20587.342000000001</v>
      </c>
      <c r="Z8" s="41">
        <v>21117.147000000001</v>
      </c>
      <c r="AA8" s="41">
        <v>18021.628000000001</v>
      </c>
      <c r="AB8" s="41">
        <v>21431.280999999999</v>
      </c>
      <c r="AC8" s="41">
        <v>26462.633000000002</v>
      </c>
      <c r="AD8" s="41">
        <v>72711.777000000002</v>
      </c>
      <c r="AF8" s="41">
        <v>278493.71899999998</v>
      </c>
      <c r="AG8" s="41">
        <v>12541.834000000001</v>
      </c>
      <c r="AH8" s="41">
        <v>10619.241</v>
      </c>
      <c r="AI8" s="41">
        <v>35232.718000000001</v>
      </c>
      <c r="AJ8" s="41">
        <v>15717.654</v>
      </c>
      <c r="AK8" s="41">
        <v>17639.989000000001</v>
      </c>
      <c r="AL8" s="41">
        <v>24398.904999999999</v>
      </c>
      <c r="AM8" s="41">
        <v>26475.866999999998</v>
      </c>
      <c r="AN8" s="41">
        <v>19404.067999999999</v>
      </c>
      <c r="AO8" s="41">
        <v>26316.98</v>
      </c>
      <c r="AP8" s="41">
        <v>31547.707999999999</v>
      </c>
      <c r="AQ8" s="41">
        <v>23354.467000000001</v>
      </c>
      <c r="AR8" s="41">
        <v>35244.288</v>
      </c>
      <c r="AT8" s="41">
        <v>280451.72100000002</v>
      </c>
      <c r="AU8" s="41">
        <v>29207.42</v>
      </c>
      <c r="AV8" s="41">
        <v>16262.393</v>
      </c>
      <c r="AW8" s="41">
        <v>29017.701000000001</v>
      </c>
      <c r="AX8" s="41">
        <v>12862.388000000001</v>
      </c>
      <c r="AY8" s="41">
        <v>21955.967000000001</v>
      </c>
      <c r="AZ8" s="41">
        <v>21287.494999999999</v>
      </c>
      <c r="BA8" s="41">
        <v>27373.288</v>
      </c>
      <c r="BB8" s="41">
        <v>29386.123</v>
      </c>
      <c r="BC8" s="41">
        <v>29188.415000000001</v>
      </c>
      <c r="BD8" s="41">
        <v>29155.528999999999</v>
      </c>
      <c r="BE8" s="41">
        <v>30743.896000000001</v>
      </c>
      <c r="BF8" s="41">
        <v>39653.286</v>
      </c>
      <c r="BH8" s="41">
        <f t="shared" si="0"/>
        <v>277475.29599999997</v>
      </c>
      <c r="BI8" s="128">
        <v>17010.939999999999</v>
      </c>
      <c r="BJ8" s="128">
        <v>16317.271000000001</v>
      </c>
      <c r="BK8" s="128">
        <v>23810.775000000001</v>
      </c>
      <c r="BL8" s="128">
        <v>12284.75</v>
      </c>
      <c r="BM8" s="128">
        <v>22074.419000000002</v>
      </c>
      <c r="BN8" s="128">
        <v>18943.891</v>
      </c>
      <c r="BO8" s="128">
        <v>31795.541000000001</v>
      </c>
      <c r="BP8" s="128">
        <v>21595.670999999998</v>
      </c>
      <c r="BQ8" s="128">
        <v>18113.556</v>
      </c>
      <c r="BR8" s="128">
        <v>28872.071</v>
      </c>
      <c r="BS8" s="128">
        <v>29861.857</v>
      </c>
      <c r="BT8" s="128">
        <v>36794.553999999996</v>
      </c>
      <c r="BV8" s="41">
        <f t="shared" si="2"/>
        <v>310254.64082000003</v>
      </c>
      <c r="BW8" s="74">
        <v>12967.16143</v>
      </c>
      <c r="BX8" s="74">
        <v>18962.454990000002</v>
      </c>
      <c r="BY8" s="74">
        <v>28832.106599999999</v>
      </c>
      <c r="BZ8" s="74">
        <v>31197.44486</v>
      </c>
      <c r="CA8" s="74">
        <v>23909.042469999993</v>
      </c>
      <c r="CB8" s="74">
        <v>31503.408499999994</v>
      </c>
      <c r="CC8" s="74">
        <v>25535.254129999998</v>
      </c>
      <c r="CD8" s="74">
        <v>18609.990220000003</v>
      </c>
      <c r="CE8" s="74">
        <v>26731.069949999997</v>
      </c>
      <c r="CF8" s="74">
        <v>23737.53528</v>
      </c>
      <c r="CG8" s="74">
        <v>32523.619159999998</v>
      </c>
      <c r="CH8" s="74">
        <v>35745.553229999998</v>
      </c>
      <c r="CJ8" s="41">
        <f t="shared" si="4"/>
        <v>342183.28962</v>
      </c>
      <c r="CK8" s="74">
        <v>14663.287529999998</v>
      </c>
      <c r="CL8" s="74">
        <v>22094.720550000002</v>
      </c>
      <c r="CM8" s="74">
        <v>22086.690129999999</v>
      </c>
      <c r="CN8" s="74">
        <v>26045.846980000002</v>
      </c>
      <c r="CO8" s="74">
        <v>23241.082549999999</v>
      </c>
      <c r="CP8" s="74">
        <v>24739.895800000002</v>
      </c>
      <c r="CQ8" s="74">
        <v>30429.48185</v>
      </c>
      <c r="CR8" s="74">
        <v>28854.013050000001</v>
      </c>
      <c r="CS8" s="74">
        <v>24614.294449999998</v>
      </c>
      <c r="CT8" s="74">
        <v>25684.063019999998</v>
      </c>
      <c r="CU8" s="74">
        <v>44850.825580000004</v>
      </c>
      <c r="CV8" s="74">
        <v>54879.088129999996</v>
      </c>
      <c r="CW8" s="206"/>
      <c r="CX8" s="41">
        <f t="shared" si="6"/>
        <v>342252.08137999999</v>
      </c>
      <c r="CY8" s="74">
        <v>13836.8024</v>
      </c>
      <c r="CZ8" s="74">
        <v>21149.901169999997</v>
      </c>
      <c r="DA8" s="74">
        <v>25370.571179999999</v>
      </c>
      <c r="DB8" s="74">
        <v>31021.526949999999</v>
      </c>
      <c r="DC8" s="74">
        <v>25636.478709999999</v>
      </c>
      <c r="DD8" s="74">
        <v>25787.271069999999</v>
      </c>
      <c r="DE8" s="74">
        <v>33112.55805</v>
      </c>
      <c r="DF8" s="74">
        <v>31175.54349</v>
      </c>
      <c r="DG8" s="74">
        <v>26224.282579999999</v>
      </c>
      <c r="DH8" s="74">
        <v>29036.154030000002</v>
      </c>
      <c r="DI8" s="74">
        <v>36235.695159999996</v>
      </c>
      <c r="DJ8" s="74">
        <v>43665.296590000005</v>
      </c>
    </row>
    <row r="9" spans="1:114" s="25" customFormat="1" outlineLevel="1" x14ac:dyDescent="0.35">
      <c r="A9" s="36"/>
      <c r="B9" s="39" t="s">
        <v>136</v>
      </c>
      <c r="C9" s="40"/>
      <c r="D9" s="41">
        <v>22815.670999999998</v>
      </c>
      <c r="E9" s="41">
        <v>819.57100000000003</v>
      </c>
      <c r="F9" s="41">
        <v>1865.223</v>
      </c>
      <c r="G9" s="41">
        <v>3264.7190000000001</v>
      </c>
      <c r="H9" s="41">
        <v>2304.3429999999998</v>
      </c>
      <c r="I9" s="41">
        <v>916.27800000000002</v>
      </c>
      <c r="J9" s="41">
        <v>1510.981</v>
      </c>
      <c r="K9" s="41">
        <v>2142.6350000000002</v>
      </c>
      <c r="L9" s="41">
        <v>704.399</v>
      </c>
      <c r="M9" s="41">
        <v>1031.537</v>
      </c>
      <c r="N9" s="41">
        <v>2076.5320000000002</v>
      </c>
      <c r="O9" s="41">
        <v>2070.4920000000002</v>
      </c>
      <c r="P9" s="41">
        <v>4108.9610000000002</v>
      </c>
      <c r="R9" s="41">
        <v>29028.83</v>
      </c>
      <c r="S9" s="41">
        <v>1119.9939999999999</v>
      </c>
      <c r="T9" s="41">
        <v>1109.117</v>
      </c>
      <c r="U9" s="41">
        <v>3556.8519999999999</v>
      </c>
      <c r="V9" s="41">
        <v>2423.1060000000002</v>
      </c>
      <c r="W9" s="41">
        <v>2271.6819999999998</v>
      </c>
      <c r="X9" s="41">
        <v>2091.2849999999999</v>
      </c>
      <c r="Y9" s="41">
        <v>2775.7510000000002</v>
      </c>
      <c r="Z9" s="41">
        <v>1070.9159999999999</v>
      </c>
      <c r="AA9" s="41">
        <v>2469.067</v>
      </c>
      <c r="AB9" s="41">
        <v>912.50400000000002</v>
      </c>
      <c r="AC9" s="41">
        <v>1748.383</v>
      </c>
      <c r="AD9" s="41">
        <v>7480.1729999999998</v>
      </c>
      <c r="AF9" s="41">
        <v>29473.198</v>
      </c>
      <c r="AG9" s="41">
        <v>1144.768</v>
      </c>
      <c r="AH9" s="41">
        <v>1389.2570000000001</v>
      </c>
      <c r="AI9" s="41">
        <v>2309.7620000000002</v>
      </c>
      <c r="AJ9" s="41">
        <v>2070.2939999999999</v>
      </c>
      <c r="AK9" s="41">
        <v>2031.452</v>
      </c>
      <c r="AL9" s="41">
        <v>4415.2879999999996</v>
      </c>
      <c r="AM9" s="41">
        <v>1114.68</v>
      </c>
      <c r="AN9" s="41">
        <v>1824.212</v>
      </c>
      <c r="AO9" s="41">
        <v>1633.2539999999999</v>
      </c>
      <c r="AP9" s="41">
        <v>1897.107</v>
      </c>
      <c r="AQ9" s="41">
        <v>1019.5359999999999</v>
      </c>
      <c r="AR9" s="41">
        <v>8623.5879999999997</v>
      </c>
      <c r="AT9" s="41">
        <v>46751.650999999998</v>
      </c>
      <c r="AU9" s="41">
        <v>3277.5239999999999</v>
      </c>
      <c r="AV9" s="41">
        <v>1024.6679999999999</v>
      </c>
      <c r="AW9" s="41">
        <v>4665.5339999999997</v>
      </c>
      <c r="AX9" s="41">
        <v>5998.482</v>
      </c>
      <c r="AY9" s="41">
        <v>7898.4279999999999</v>
      </c>
      <c r="AZ9" s="41">
        <v>2412.5149999999999</v>
      </c>
      <c r="BA9" s="41">
        <v>3285.8980000000001</v>
      </c>
      <c r="BB9" s="41">
        <v>4301.1689999999999</v>
      </c>
      <c r="BC9" s="41">
        <v>3303.71</v>
      </c>
      <c r="BD9" s="41">
        <v>3247.223</v>
      </c>
      <c r="BE9" s="41">
        <v>3247.223</v>
      </c>
      <c r="BF9" s="41">
        <v>3769.04</v>
      </c>
      <c r="BH9" s="41">
        <f t="shared" si="0"/>
        <v>40155.347000000002</v>
      </c>
      <c r="BI9" s="128">
        <v>2261.558</v>
      </c>
      <c r="BJ9" s="128">
        <v>4666.2719999999999</v>
      </c>
      <c r="BK9" s="128">
        <v>4271.6009999999997</v>
      </c>
      <c r="BL9" s="128">
        <v>3396.0729999999999</v>
      </c>
      <c r="BM9" s="128">
        <v>3140.6619999999998</v>
      </c>
      <c r="BN9" s="128">
        <v>3228.9749999999999</v>
      </c>
      <c r="BO9" s="128">
        <v>2758.6550000000002</v>
      </c>
      <c r="BP9" s="128">
        <v>3882.9830000000002</v>
      </c>
      <c r="BQ9" s="128">
        <v>3862.413</v>
      </c>
      <c r="BR9" s="128">
        <v>3250.5439999999999</v>
      </c>
      <c r="BS9" s="128">
        <v>2494.65</v>
      </c>
      <c r="BT9" s="128">
        <v>2940.9609999999998</v>
      </c>
      <c r="BV9" s="41">
        <f t="shared" si="2"/>
        <v>39980.948370000006</v>
      </c>
      <c r="BW9" s="74">
        <v>1782.8753400000001</v>
      </c>
      <c r="BX9" s="74">
        <v>5263.2732699999997</v>
      </c>
      <c r="BY9" s="74">
        <v>3690.2488400000002</v>
      </c>
      <c r="BZ9" s="74">
        <v>3072.28757</v>
      </c>
      <c r="CA9" s="74">
        <v>3445.4798500000002</v>
      </c>
      <c r="CB9" s="74">
        <v>3812.4740099999999</v>
      </c>
      <c r="CC9" s="74">
        <v>2762.90175</v>
      </c>
      <c r="CD9" s="74">
        <v>4085.20028</v>
      </c>
      <c r="CE9" s="74">
        <v>2199.3217399999999</v>
      </c>
      <c r="CF9" s="74">
        <v>3154.98567</v>
      </c>
      <c r="CG9" s="74">
        <v>2706.66453</v>
      </c>
      <c r="CH9" s="74">
        <v>4005.2355200000002</v>
      </c>
      <c r="CJ9" s="41">
        <f t="shared" si="4"/>
        <v>30570.301049999998</v>
      </c>
      <c r="CK9" s="74">
        <v>3994.1863499999999</v>
      </c>
      <c r="CL9" s="74">
        <v>2247.6378799999998</v>
      </c>
      <c r="CM9" s="74">
        <v>4414.8366799999994</v>
      </c>
      <c r="CN9" s="74">
        <v>2792.12716</v>
      </c>
      <c r="CO9" s="74">
        <v>2241.7601700000005</v>
      </c>
      <c r="CP9" s="74">
        <v>2499.1175599999997</v>
      </c>
      <c r="CQ9" s="74">
        <v>2350.6242499999998</v>
      </c>
      <c r="CR9" s="74">
        <v>2743.4447200000004</v>
      </c>
      <c r="CS9" s="74">
        <v>2612.7805499999999</v>
      </c>
      <c r="CT9" s="74">
        <v>1262.0566400000002</v>
      </c>
      <c r="CU9" s="74">
        <v>1116.9655499999999</v>
      </c>
      <c r="CV9" s="74">
        <v>2294.7635399999999</v>
      </c>
      <c r="CW9" s="206"/>
      <c r="CX9" s="41">
        <f t="shared" si="6"/>
        <v>32561.359550000001</v>
      </c>
      <c r="CY9" s="74">
        <v>3769.0570499999999</v>
      </c>
      <c r="CZ9" s="74">
        <v>2315.5526500000001</v>
      </c>
      <c r="DA9" s="74">
        <v>4895.0745099999995</v>
      </c>
      <c r="DB9" s="74">
        <v>3295.4228399999997</v>
      </c>
      <c r="DC9" s="74">
        <v>2469.6954999999998</v>
      </c>
      <c r="DD9" s="74">
        <v>2753.2660000000001</v>
      </c>
      <c r="DE9" s="74">
        <v>2611.9609999999998</v>
      </c>
      <c r="DF9" s="74">
        <v>2964.1759999999999</v>
      </c>
      <c r="DG9" s="74">
        <v>2820.5729999999999</v>
      </c>
      <c r="DH9" s="74">
        <v>1478.125</v>
      </c>
      <c r="DI9" s="74">
        <v>1554.72</v>
      </c>
      <c r="DJ9" s="74">
        <v>1633.7360000000001</v>
      </c>
    </row>
    <row r="10" spans="1:114" s="25" customFormat="1" outlineLevel="1" x14ac:dyDescent="0.35">
      <c r="A10" s="36"/>
      <c r="B10" s="39" t="s">
        <v>137</v>
      </c>
      <c r="C10" s="40"/>
      <c r="D10" s="41">
        <v>2651.4230000000002</v>
      </c>
      <c r="E10" s="41">
        <v>222.13</v>
      </c>
      <c r="F10" s="41">
        <v>210.16399999999999</v>
      </c>
      <c r="G10" s="41">
        <v>307.63200000000001</v>
      </c>
      <c r="H10" s="41">
        <v>442.61599999999999</v>
      </c>
      <c r="I10" s="41">
        <v>212.971</v>
      </c>
      <c r="J10" s="41">
        <v>302.976</v>
      </c>
      <c r="K10" s="41">
        <v>251.96199999999999</v>
      </c>
      <c r="L10" s="41">
        <v>218.42</v>
      </c>
      <c r="M10" s="41">
        <v>159.31299999999999</v>
      </c>
      <c r="N10" s="41">
        <v>89.072999999999993</v>
      </c>
      <c r="O10" s="41">
        <v>113.304</v>
      </c>
      <c r="P10" s="41">
        <v>120.86199999999999</v>
      </c>
      <c r="R10" s="41">
        <v>2161.4830000000002</v>
      </c>
      <c r="S10" s="41">
        <v>247.13399999999999</v>
      </c>
      <c r="T10" s="41">
        <v>309.596</v>
      </c>
      <c r="U10" s="41">
        <v>320.96100000000001</v>
      </c>
      <c r="V10" s="41">
        <v>208.24</v>
      </c>
      <c r="W10" s="41">
        <v>160.643</v>
      </c>
      <c r="X10" s="41">
        <v>122.08</v>
      </c>
      <c r="Y10" s="41">
        <v>122.664</v>
      </c>
      <c r="Z10" s="41">
        <v>97.055999999999997</v>
      </c>
      <c r="AA10" s="41">
        <v>36.110999999999997</v>
      </c>
      <c r="AB10" s="41">
        <v>66.471999999999994</v>
      </c>
      <c r="AC10" s="41">
        <v>112.02800000000001</v>
      </c>
      <c r="AD10" s="41">
        <v>358.49799999999999</v>
      </c>
      <c r="AF10" s="41">
        <v>4642.1749999999993</v>
      </c>
      <c r="AG10" s="41">
        <v>325.54000000000002</v>
      </c>
      <c r="AH10" s="41">
        <v>267.87700000000001</v>
      </c>
      <c r="AI10" s="41">
        <v>301.36099999999999</v>
      </c>
      <c r="AJ10" s="41">
        <v>190.88499999999999</v>
      </c>
      <c r="AK10" s="41">
        <v>172.62200000000001</v>
      </c>
      <c r="AL10" s="41">
        <v>164.88499999999999</v>
      </c>
      <c r="AM10" s="41">
        <v>426.274</v>
      </c>
      <c r="AN10" s="41">
        <v>199.149</v>
      </c>
      <c r="AO10" s="41">
        <v>116.943</v>
      </c>
      <c r="AP10" s="41">
        <v>2173.0250000000001</v>
      </c>
      <c r="AQ10" s="41">
        <v>180.178</v>
      </c>
      <c r="AR10" s="41">
        <v>123.43600000000001</v>
      </c>
      <c r="AT10" s="41">
        <v>3578.5349999999999</v>
      </c>
      <c r="AU10" s="41">
        <v>328.88499999999999</v>
      </c>
      <c r="AV10" s="41">
        <v>337.726</v>
      </c>
      <c r="AW10" s="41">
        <v>113.039</v>
      </c>
      <c r="AX10" s="41">
        <v>263.80900000000003</v>
      </c>
      <c r="AY10" s="41">
        <v>245.21199999999999</v>
      </c>
      <c r="AZ10" s="41">
        <v>346.34399999999999</v>
      </c>
      <c r="BA10" s="41">
        <v>227.59899999999999</v>
      </c>
      <c r="BB10" s="41">
        <v>227.84299999999999</v>
      </c>
      <c r="BC10" s="41">
        <v>218.08600000000001</v>
      </c>
      <c r="BD10" s="41">
        <v>208.32900000000001</v>
      </c>
      <c r="BE10" s="41">
        <v>208.572</v>
      </c>
      <c r="BF10" s="41">
        <v>208.815</v>
      </c>
      <c r="BH10" s="41">
        <f t="shared" si="0"/>
        <v>3532.5709999999999</v>
      </c>
      <c r="BI10" s="128">
        <v>410.28800000000001</v>
      </c>
      <c r="BJ10" s="128">
        <v>276.92500000000001</v>
      </c>
      <c r="BK10" s="128">
        <v>224.21199999999999</v>
      </c>
      <c r="BL10" s="128">
        <v>250.79400000000001</v>
      </c>
      <c r="BM10" s="128">
        <v>180.483</v>
      </c>
      <c r="BN10" s="128">
        <v>308.78699999999998</v>
      </c>
      <c r="BO10" s="128">
        <v>357.524</v>
      </c>
      <c r="BP10" s="128">
        <v>321.04700000000003</v>
      </c>
      <c r="BQ10" s="128">
        <v>292.47000000000003</v>
      </c>
      <c r="BR10" s="128">
        <v>283.42099999999999</v>
      </c>
      <c r="BS10" s="128">
        <v>204.298</v>
      </c>
      <c r="BT10" s="128">
        <v>422.322</v>
      </c>
      <c r="BV10" s="41">
        <f t="shared" si="2"/>
        <v>3336.6233299999999</v>
      </c>
      <c r="BW10" s="74">
        <v>243.17162999999999</v>
      </c>
      <c r="BX10" s="74">
        <v>182.6551</v>
      </c>
      <c r="BY10" s="74">
        <v>151.66021000000003</v>
      </c>
      <c r="BZ10" s="74">
        <v>45.752669999999995</v>
      </c>
      <c r="CA10" s="74">
        <v>196.35031000000001</v>
      </c>
      <c r="CB10" s="74">
        <v>239.58979000000002</v>
      </c>
      <c r="CC10" s="74">
        <v>531.42705000000001</v>
      </c>
      <c r="CD10" s="74">
        <v>886.80506000000003</v>
      </c>
      <c r="CE10" s="74">
        <v>-45.687209999999986</v>
      </c>
      <c r="CF10" s="74">
        <v>126.07632000000001</v>
      </c>
      <c r="CG10" s="74">
        <v>193.88130999999998</v>
      </c>
      <c r="CH10" s="74">
        <v>584.94108999999992</v>
      </c>
      <c r="CJ10" s="41">
        <f t="shared" si="4"/>
        <v>8722.6837500000001</v>
      </c>
      <c r="CK10" s="74">
        <v>134.30541999999997</v>
      </c>
      <c r="CL10" s="74">
        <v>-42.784020000000005</v>
      </c>
      <c r="CM10" s="74">
        <v>112.66124000000003</v>
      </c>
      <c r="CN10" s="74">
        <v>272.63463000000002</v>
      </c>
      <c r="CO10" s="74">
        <v>176.08581000000001</v>
      </c>
      <c r="CP10" s="74">
        <v>368.03396000000009</v>
      </c>
      <c r="CQ10" s="74">
        <v>369.29174</v>
      </c>
      <c r="CR10" s="74">
        <v>2727.0873200000001</v>
      </c>
      <c r="CS10" s="74">
        <v>544.62943000000007</v>
      </c>
      <c r="CT10" s="74">
        <v>423.91300000000001</v>
      </c>
      <c r="CU10" s="74">
        <v>2470.3039799999997</v>
      </c>
      <c r="CV10" s="74">
        <v>1166.52124</v>
      </c>
      <c r="CW10" s="206"/>
      <c r="CX10" s="41">
        <f t="shared" si="6"/>
        <v>4230.2008800000003</v>
      </c>
      <c r="CY10" s="74">
        <v>189.27201000000002</v>
      </c>
      <c r="CZ10" s="74">
        <v>189.48316999999997</v>
      </c>
      <c r="DA10" s="74">
        <v>194.69433999999998</v>
      </c>
      <c r="DB10" s="74">
        <v>179.90549999999999</v>
      </c>
      <c r="DC10" s="74">
        <v>200.11666</v>
      </c>
      <c r="DD10" s="74">
        <v>2200.3278300000002</v>
      </c>
      <c r="DE10" s="74">
        <v>180.53898999999998</v>
      </c>
      <c r="DF10" s="74">
        <v>180.75014999999999</v>
      </c>
      <c r="DG10" s="74">
        <v>185.96131</v>
      </c>
      <c r="DH10" s="74">
        <v>181.17248000000001</v>
      </c>
      <c r="DI10" s="74">
        <v>161.38364000000001</v>
      </c>
      <c r="DJ10" s="74">
        <v>186.59479999999999</v>
      </c>
    </row>
    <row r="11" spans="1:114" s="42" customFormat="1" x14ac:dyDescent="0.35">
      <c r="B11" s="43" t="s">
        <v>291</v>
      </c>
      <c r="C11" s="23"/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44">
        <v>0</v>
      </c>
      <c r="AU11" s="44">
        <v>0</v>
      </c>
      <c r="AV11" s="44">
        <v>0</v>
      </c>
      <c r="AW11" s="44">
        <v>0</v>
      </c>
      <c r="AX11" s="44">
        <v>0</v>
      </c>
      <c r="AY11" s="44">
        <v>0</v>
      </c>
      <c r="AZ11" s="44">
        <v>0</v>
      </c>
      <c r="BA11" s="44">
        <v>0</v>
      </c>
      <c r="BB11" s="44">
        <v>0</v>
      </c>
      <c r="BC11" s="44">
        <v>0</v>
      </c>
      <c r="BD11" s="44">
        <v>0</v>
      </c>
      <c r="BE11" s="44">
        <v>0</v>
      </c>
      <c r="BF11" s="44">
        <v>0</v>
      </c>
      <c r="BH11" s="44">
        <f t="shared" si="0"/>
        <v>0</v>
      </c>
      <c r="BI11" s="130">
        <f t="shared" ref="BI11:BT11" si="22">BI12+BI15+BI19</f>
        <v>0</v>
      </c>
      <c r="BJ11" s="130">
        <f t="shared" si="22"/>
        <v>0</v>
      </c>
      <c r="BK11" s="130"/>
      <c r="BL11" s="130">
        <f t="shared" si="22"/>
        <v>0</v>
      </c>
      <c r="BM11" s="130">
        <f t="shared" si="22"/>
        <v>0</v>
      </c>
      <c r="BN11" s="130">
        <f t="shared" si="22"/>
        <v>0</v>
      </c>
      <c r="BO11" s="130">
        <f t="shared" si="22"/>
        <v>0</v>
      </c>
      <c r="BP11" s="130"/>
      <c r="BQ11" s="130">
        <f t="shared" si="22"/>
        <v>0</v>
      </c>
      <c r="BR11" s="130">
        <f t="shared" si="22"/>
        <v>0</v>
      </c>
      <c r="BS11" s="130">
        <f t="shared" si="22"/>
        <v>0</v>
      </c>
      <c r="BT11" s="130">
        <f t="shared" si="22"/>
        <v>0</v>
      </c>
      <c r="BV11" s="44">
        <f t="shared" si="2"/>
        <v>0</v>
      </c>
      <c r="BW11" s="44">
        <f t="shared" ref="BW11:CH11" si="23">BW12+BW15+BW19</f>
        <v>0</v>
      </c>
      <c r="BX11" s="44">
        <f t="shared" si="23"/>
        <v>0</v>
      </c>
      <c r="BY11" s="44">
        <f t="shared" si="23"/>
        <v>0</v>
      </c>
      <c r="BZ11" s="44">
        <f t="shared" si="23"/>
        <v>0</v>
      </c>
      <c r="CA11" s="44">
        <f t="shared" si="23"/>
        <v>0</v>
      </c>
      <c r="CB11" s="44">
        <f t="shared" si="23"/>
        <v>0</v>
      </c>
      <c r="CC11" s="44">
        <f t="shared" si="23"/>
        <v>0</v>
      </c>
      <c r="CD11" s="44">
        <f t="shared" si="23"/>
        <v>0</v>
      </c>
      <c r="CE11" s="44">
        <f t="shared" si="23"/>
        <v>0</v>
      </c>
      <c r="CF11" s="44">
        <f t="shared" si="23"/>
        <v>0</v>
      </c>
      <c r="CG11" s="44">
        <f t="shared" si="23"/>
        <v>0</v>
      </c>
      <c r="CH11" s="44">
        <f t="shared" si="23"/>
        <v>0</v>
      </c>
      <c r="CJ11" s="44">
        <f t="shared" si="4"/>
        <v>0</v>
      </c>
      <c r="CK11" s="44">
        <f t="shared" ref="CK11:CV11" si="24">CK12+CK15+CK19</f>
        <v>0</v>
      </c>
      <c r="CL11" s="44">
        <f t="shared" si="24"/>
        <v>0</v>
      </c>
      <c r="CM11" s="44">
        <f t="shared" si="24"/>
        <v>0</v>
      </c>
      <c r="CN11" s="44">
        <f t="shared" si="24"/>
        <v>0</v>
      </c>
      <c r="CO11" s="44">
        <f t="shared" si="24"/>
        <v>0</v>
      </c>
      <c r="CP11" s="44">
        <f t="shared" si="24"/>
        <v>0</v>
      </c>
      <c r="CQ11" s="44">
        <f t="shared" si="24"/>
        <v>0</v>
      </c>
      <c r="CR11" s="44">
        <f t="shared" si="24"/>
        <v>0</v>
      </c>
      <c r="CS11" s="44">
        <f t="shared" si="24"/>
        <v>0</v>
      </c>
      <c r="CT11" s="44">
        <f t="shared" si="24"/>
        <v>0</v>
      </c>
      <c r="CU11" s="44">
        <f t="shared" si="24"/>
        <v>0</v>
      </c>
      <c r="CV11" s="44">
        <f t="shared" si="24"/>
        <v>0</v>
      </c>
      <c r="CW11" s="205"/>
      <c r="CX11" s="44">
        <f t="shared" si="6"/>
        <v>0</v>
      </c>
      <c r="CY11" s="44">
        <f t="shared" ref="CY11:DJ11" si="25">CY12+CY15+CY19</f>
        <v>0</v>
      </c>
      <c r="CZ11" s="44">
        <f t="shared" si="25"/>
        <v>0</v>
      </c>
      <c r="DA11" s="44">
        <f t="shared" si="25"/>
        <v>0</v>
      </c>
      <c r="DB11" s="44">
        <f t="shared" si="25"/>
        <v>0</v>
      </c>
      <c r="DC11" s="44">
        <f t="shared" si="25"/>
        <v>0</v>
      </c>
      <c r="DD11" s="44">
        <f t="shared" si="25"/>
        <v>0</v>
      </c>
      <c r="DE11" s="44">
        <f t="shared" si="25"/>
        <v>0</v>
      </c>
      <c r="DF11" s="44">
        <f t="shared" si="25"/>
        <v>0</v>
      </c>
      <c r="DG11" s="44">
        <f t="shared" si="25"/>
        <v>0</v>
      </c>
      <c r="DH11" s="44">
        <f t="shared" si="25"/>
        <v>0</v>
      </c>
      <c r="DI11" s="44">
        <f t="shared" si="25"/>
        <v>0</v>
      </c>
      <c r="DJ11" s="44">
        <f t="shared" si="25"/>
        <v>0</v>
      </c>
    </row>
    <row r="12" spans="1:114" s="42" customFormat="1" hidden="1" outlineLevel="1" x14ac:dyDescent="0.35">
      <c r="B12" s="45" t="s">
        <v>138</v>
      </c>
      <c r="C12" s="46"/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0</v>
      </c>
      <c r="AZ12" s="44">
        <v>0</v>
      </c>
      <c r="BA12" s="44">
        <v>0</v>
      </c>
      <c r="BB12" s="44">
        <v>0</v>
      </c>
      <c r="BC12" s="44">
        <v>0</v>
      </c>
      <c r="BD12" s="44">
        <v>0</v>
      </c>
      <c r="BE12" s="44">
        <v>0</v>
      </c>
      <c r="BF12" s="44">
        <v>0</v>
      </c>
      <c r="BH12" s="44">
        <f t="shared" si="0"/>
        <v>0</v>
      </c>
      <c r="BI12" s="130">
        <f t="shared" ref="BI12:BT12" si="26">SUM(BI13:BI14)</f>
        <v>0</v>
      </c>
      <c r="BJ12" s="130">
        <f t="shared" si="26"/>
        <v>0</v>
      </c>
      <c r="BK12" s="130">
        <f t="shared" si="26"/>
        <v>0</v>
      </c>
      <c r="BL12" s="130">
        <f t="shared" si="26"/>
        <v>0</v>
      </c>
      <c r="BM12" s="130">
        <f t="shared" si="26"/>
        <v>0</v>
      </c>
      <c r="BN12" s="130">
        <f t="shared" si="26"/>
        <v>0</v>
      </c>
      <c r="BO12" s="130">
        <f t="shared" si="26"/>
        <v>0</v>
      </c>
      <c r="BP12" s="130">
        <f t="shared" si="26"/>
        <v>0</v>
      </c>
      <c r="BQ12" s="130">
        <f t="shared" si="26"/>
        <v>0</v>
      </c>
      <c r="BR12" s="130">
        <f t="shared" si="26"/>
        <v>0</v>
      </c>
      <c r="BS12" s="130">
        <f t="shared" si="26"/>
        <v>0</v>
      </c>
      <c r="BT12" s="130">
        <f t="shared" si="26"/>
        <v>0</v>
      </c>
      <c r="BV12" s="44">
        <f t="shared" si="2"/>
        <v>0</v>
      </c>
      <c r="BW12" s="44">
        <f t="shared" ref="BW12:CH12" si="27">SUM(BW13:BW14)</f>
        <v>0</v>
      </c>
      <c r="BX12" s="44">
        <f t="shared" si="27"/>
        <v>0</v>
      </c>
      <c r="BY12" s="44">
        <f t="shared" si="27"/>
        <v>0</v>
      </c>
      <c r="BZ12" s="44">
        <f t="shared" si="27"/>
        <v>0</v>
      </c>
      <c r="CA12" s="44">
        <f t="shared" si="27"/>
        <v>0</v>
      </c>
      <c r="CB12" s="44">
        <f t="shared" si="27"/>
        <v>0</v>
      </c>
      <c r="CC12" s="44">
        <f t="shared" si="27"/>
        <v>0</v>
      </c>
      <c r="CD12" s="44">
        <f t="shared" si="27"/>
        <v>0</v>
      </c>
      <c r="CE12" s="44">
        <f t="shared" si="27"/>
        <v>0</v>
      </c>
      <c r="CF12" s="44">
        <f t="shared" si="27"/>
        <v>0</v>
      </c>
      <c r="CG12" s="44">
        <f t="shared" si="27"/>
        <v>0</v>
      </c>
      <c r="CH12" s="44">
        <f t="shared" si="27"/>
        <v>0</v>
      </c>
      <c r="CJ12" s="44">
        <f t="shared" si="4"/>
        <v>0</v>
      </c>
      <c r="CK12" s="44">
        <f t="shared" ref="CK12:CV12" si="28">SUM(CK13:CK14)</f>
        <v>0</v>
      </c>
      <c r="CL12" s="44">
        <f t="shared" si="28"/>
        <v>0</v>
      </c>
      <c r="CM12" s="44">
        <f t="shared" si="28"/>
        <v>0</v>
      </c>
      <c r="CN12" s="44">
        <f t="shared" si="28"/>
        <v>0</v>
      </c>
      <c r="CO12" s="44">
        <f t="shared" si="28"/>
        <v>0</v>
      </c>
      <c r="CP12" s="44">
        <f t="shared" si="28"/>
        <v>0</v>
      </c>
      <c r="CQ12" s="44">
        <f t="shared" si="28"/>
        <v>0</v>
      </c>
      <c r="CR12" s="44">
        <f t="shared" si="28"/>
        <v>0</v>
      </c>
      <c r="CS12" s="44">
        <f t="shared" si="28"/>
        <v>0</v>
      </c>
      <c r="CT12" s="44">
        <f t="shared" si="28"/>
        <v>0</v>
      </c>
      <c r="CU12" s="44">
        <f t="shared" si="28"/>
        <v>0</v>
      </c>
      <c r="CV12" s="44">
        <f t="shared" si="28"/>
        <v>0</v>
      </c>
      <c r="CW12" s="205"/>
      <c r="CX12" s="44">
        <f t="shared" si="6"/>
        <v>0</v>
      </c>
      <c r="CY12" s="44">
        <f t="shared" ref="CY12:DJ12" si="29">SUM(CY13:CY14)</f>
        <v>0</v>
      </c>
      <c r="CZ12" s="44">
        <f t="shared" si="29"/>
        <v>0</v>
      </c>
      <c r="DA12" s="44">
        <f t="shared" si="29"/>
        <v>0</v>
      </c>
      <c r="DB12" s="44">
        <f t="shared" si="29"/>
        <v>0</v>
      </c>
      <c r="DC12" s="44">
        <f t="shared" si="29"/>
        <v>0</v>
      </c>
      <c r="DD12" s="44">
        <f t="shared" si="29"/>
        <v>0</v>
      </c>
      <c r="DE12" s="44">
        <f t="shared" si="29"/>
        <v>0</v>
      </c>
      <c r="DF12" s="44">
        <f t="shared" si="29"/>
        <v>0</v>
      </c>
      <c r="DG12" s="44">
        <f t="shared" si="29"/>
        <v>0</v>
      </c>
      <c r="DH12" s="44">
        <f t="shared" si="29"/>
        <v>0</v>
      </c>
      <c r="DI12" s="44">
        <f t="shared" si="29"/>
        <v>0</v>
      </c>
      <c r="DJ12" s="44">
        <f t="shared" si="29"/>
        <v>0</v>
      </c>
    </row>
    <row r="13" spans="1:114" s="42" customFormat="1" hidden="1" outlineLevel="2" x14ac:dyDescent="0.35">
      <c r="B13" s="47" t="s">
        <v>294</v>
      </c>
      <c r="C13" s="40"/>
      <c r="D13" s="44">
        <v>0</v>
      </c>
      <c r="E13" s="41">
        <v>0</v>
      </c>
      <c r="F13" s="41">
        <v>-40308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R13" s="44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F13" s="44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T13" s="44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H13" s="44">
        <f t="shared" si="0"/>
        <v>0</v>
      </c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V13" s="44">
        <f t="shared" si="2"/>
        <v>0</v>
      </c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J13" s="44">
        <f t="shared" si="4"/>
        <v>0</v>
      </c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205"/>
      <c r="CX13" s="44">
        <f t="shared" si="6"/>
        <v>0</v>
      </c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</row>
    <row r="14" spans="1:114" s="42" customFormat="1" hidden="1" outlineLevel="2" x14ac:dyDescent="0.35">
      <c r="B14" s="47" t="s">
        <v>139</v>
      </c>
      <c r="C14" s="40"/>
      <c r="D14" s="44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R14" s="44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F14" s="44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T14" s="44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H14" s="44">
        <f t="shared" si="0"/>
        <v>0</v>
      </c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V14" s="44">
        <f t="shared" si="2"/>
        <v>0</v>
      </c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J14" s="44">
        <f t="shared" si="4"/>
        <v>0</v>
      </c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205"/>
      <c r="CX14" s="44">
        <f t="shared" si="6"/>
        <v>0</v>
      </c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</row>
    <row r="15" spans="1:114" s="42" customFormat="1" hidden="1" outlineLevel="1" collapsed="1" x14ac:dyDescent="0.35">
      <c r="B15" s="45" t="s">
        <v>140</v>
      </c>
      <c r="C15" s="46"/>
      <c r="D15" s="44">
        <v>0</v>
      </c>
      <c r="E15" s="44">
        <v>0</v>
      </c>
      <c r="F15" s="44"/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44">
        <v>0</v>
      </c>
      <c r="AU15" s="44">
        <v>0</v>
      </c>
      <c r="AV15" s="44">
        <v>0</v>
      </c>
      <c r="AW15" s="44">
        <v>0</v>
      </c>
      <c r="AX15" s="44">
        <v>0</v>
      </c>
      <c r="AY15" s="44">
        <v>0</v>
      </c>
      <c r="AZ15" s="44">
        <v>0</v>
      </c>
      <c r="BA15" s="44">
        <v>0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  <c r="BH15" s="44">
        <f t="shared" si="0"/>
        <v>0</v>
      </c>
      <c r="BI15" s="44">
        <f>SUM(BI16:BI18)</f>
        <v>0</v>
      </c>
      <c r="BJ15" s="44">
        <f t="shared" ref="BJ15:BT15" si="30">SUM(BJ16:BJ18)</f>
        <v>0</v>
      </c>
      <c r="BK15" s="44">
        <f t="shared" si="30"/>
        <v>0</v>
      </c>
      <c r="BL15" s="44">
        <f t="shared" si="30"/>
        <v>0</v>
      </c>
      <c r="BM15" s="44">
        <f t="shared" si="30"/>
        <v>0</v>
      </c>
      <c r="BN15" s="44">
        <f t="shared" si="30"/>
        <v>0</v>
      </c>
      <c r="BO15" s="44">
        <f t="shared" si="30"/>
        <v>0</v>
      </c>
      <c r="BP15" s="44">
        <f t="shared" si="30"/>
        <v>0</v>
      </c>
      <c r="BQ15" s="44">
        <f t="shared" si="30"/>
        <v>0</v>
      </c>
      <c r="BR15" s="44">
        <f t="shared" si="30"/>
        <v>0</v>
      </c>
      <c r="BS15" s="44">
        <f t="shared" si="30"/>
        <v>0</v>
      </c>
      <c r="BT15" s="44">
        <f t="shared" si="30"/>
        <v>0</v>
      </c>
      <c r="BV15" s="44">
        <f t="shared" si="2"/>
        <v>0</v>
      </c>
      <c r="BW15" s="44">
        <f>SUM(BW16:BW18)</f>
        <v>0</v>
      </c>
      <c r="BX15" s="44">
        <f t="shared" ref="BX15" si="31">SUM(BX16:BX18)</f>
        <v>0</v>
      </c>
      <c r="BY15" s="44">
        <f t="shared" ref="BY15" si="32">SUM(BY16:BY18)</f>
        <v>0</v>
      </c>
      <c r="BZ15" s="44">
        <f t="shared" ref="BZ15" si="33">SUM(BZ16:BZ18)</f>
        <v>0</v>
      </c>
      <c r="CA15" s="44">
        <f t="shared" ref="CA15" si="34">SUM(CA16:CA18)</f>
        <v>0</v>
      </c>
      <c r="CB15" s="44">
        <f t="shared" ref="CB15" si="35">SUM(CB16:CB18)</f>
        <v>0</v>
      </c>
      <c r="CC15" s="44">
        <f t="shared" ref="CC15" si="36">SUM(CC16:CC18)</f>
        <v>0</v>
      </c>
      <c r="CD15" s="44">
        <f t="shared" ref="CD15" si="37">SUM(CD16:CD18)</f>
        <v>0</v>
      </c>
      <c r="CE15" s="44">
        <f t="shared" ref="CE15" si="38">SUM(CE16:CE18)</f>
        <v>0</v>
      </c>
      <c r="CF15" s="44">
        <f t="shared" ref="CF15" si="39">SUM(CF16:CF18)</f>
        <v>0</v>
      </c>
      <c r="CG15" s="44">
        <f t="shared" ref="CG15" si="40">SUM(CG16:CG18)</f>
        <v>0</v>
      </c>
      <c r="CH15" s="44">
        <f t="shared" ref="CH15" si="41">SUM(CH16:CH18)</f>
        <v>0</v>
      </c>
      <c r="CJ15" s="44">
        <f t="shared" si="4"/>
        <v>0</v>
      </c>
      <c r="CK15" s="44">
        <f>SUM(CK16:CK18)</f>
        <v>0</v>
      </c>
      <c r="CL15" s="44">
        <f t="shared" ref="CL15:CV15" si="42">SUM(CL16:CL18)</f>
        <v>0</v>
      </c>
      <c r="CM15" s="44">
        <f t="shared" si="42"/>
        <v>0</v>
      </c>
      <c r="CN15" s="44">
        <f t="shared" si="42"/>
        <v>0</v>
      </c>
      <c r="CO15" s="44">
        <f t="shared" si="42"/>
        <v>0</v>
      </c>
      <c r="CP15" s="44">
        <f t="shared" si="42"/>
        <v>0</v>
      </c>
      <c r="CQ15" s="44">
        <f t="shared" si="42"/>
        <v>0</v>
      </c>
      <c r="CR15" s="44">
        <f t="shared" si="42"/>
        <v>0</v>
      </c>
      <c r="CS15" s="44">
        <f t="shared" si="42"/>
        <v>0</v>
      </c>
      <c r="CT15" s="44">
        <f t="shared" si="42"/>
        <v>0</v>
      </c>
      <c r="CU15" s="44">
        <f t="shared" si="42"/>
        <v>0</v>
      </c>
      <c r="CV15" s="44">
        <f t="shared" si="42"/>
        <v>0</v>
      </c>
      <c r="CW15" s="205"/>
      <c r="CX15" s="44">
        <f t="shared" si="6"/>
        <v>0</v>
      </c>
      <c r="CY15" s="44">
        <f>SUM(CY16:CY18)</f>
        <v>0</v>
      </c>
      <c r="CZ15" s="44">
        <f t="shared" ref="CZ15:DJ15" si="43">SUM(CZ16:CZ18)</f>
        <v>0</v>
      </c>
      <c r="DA15" s="44">
        <f t="shared" si="43"/>
        <v>0</v>
      </c>
      <c r="DB15" s="44">
        <f t="shared" si="43"/>
        <v>0</v>
      </c>
      <c r="DC15" s="44">
        <f t="shared" si="43"/>
        <v>0</v>
      </c>
      <c r="DD15" s="44">
        <f t="shared" si="43"/>
        <v>0</v>
      </c>
      <c r="DE15" s="44">
        <f t="shared" si="43"/>
        <v>0</v>
      </c>
      <c r="DF15" s="44">
        <f t="shared" si="43"/>
        <v>0</v>
      </c>
      <c r="DG15" s="44">
        <f t="shared" si="43"/>
        <v>0</v>
      </c>
      <c r="DH15" s="44">
        <f t="shared" si="43"/>
        <v>0</v>
      </c>
      <c r="DI15" s="44">
        <f t="shared" si="43"/>
        <v>0</v>
      </c>
      <c r="DJ15" s="44">
        <f t="shared" si="43"/>
        <v>0</v>
      </c>
    </row>
    <row r="16" spans="1:114" s="42" customFormat="1" hidden="1" outlineLevel="1" x14ac:dyDescent="0.35">
      <c r="B16" s="47" t="s">
        <v>141</v>
      </c>
      <c r="C16" s="40"/>
      <c r="D16" s="44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R16" s="44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F16" s="44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T16" s="44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H16" s="44">
        <f t="shared" si="0"/>
        <v>0</v>
      </c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V16" s="44">
        <f t="shared" si="2"/>
        <v>0</v>
      </c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J16" s="44">
        <f t="shared" si="4"/>
        <v>0</v>
      </c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205"/>
      <c r="CX16" s="44">
        <f t="shared" si="6"/>
        <v>0</v>
      </c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</row>
    <row r="17" spans="2:114" s="42" customFormat="1" hidden="1" outlineLevel="1" x14ac:dyDescent="0.35">
      <c r="B17" s="47" t="s">
        <v>142</v>
      </c>
      <c r="C17" s="40"/>
      <c r="D17" s="44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R17" s="44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F17" s="44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T17" s="44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H17" s="44">
        <f t="shared" si="0"/>
        <v>0</v>
      </c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V17" s="44">
        <f t="shared" si="2"/>
        <v>0</v>
      </c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J17" s="44">
        <f t="shared" si="4"/>
        <v>0</v>
      </c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205"/>
      <c r="CX17" s="44">
        <f t="shared" si="6"/>
        <v>0</v>
      </c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</row>
    <row r="18" spans="2:114" s="42" customFormat="1" hidden="1" outlineLevel="1" x14ac:dyDescent="0.35">
      <c r="B18" s="47" t="s">
        <v>143</v>
      </c>
      <c r="C18" s="40"/>
      <c r="D18" s="44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R18" s="44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F18" s="44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T18" s="44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H18" s="44">
        <f t="shared" si="0"/>
        <v>0</v>
      </c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V18" s="44">
        <f t="shared" si="2"/>
        <v>0</v>
      </c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J18" s="44">
        <f t="shared" si="4"/>
        <v>0</v>
      </c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205"/>
      <c r="CX18" s="44">
        <f t="shared" si="6"/>
        <v>0</v>
      </c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</row>
    <row r="19" spans="2:114" s="42" customFormat="1" hidden="1" outlineLevel="1" x14ac:dyDescent="0.35">
      <c r="B19" s="45" t="s">
        <v>144</v>
      </c>
      <c r="C19" s="46"/>
      <c r="D19" s="44">
        <v>0</v>
      </c>
      <c r="E19" s="44">
        <v>0</v>
      </c>
      <c r="F19" s="44"/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0</v>
      </c>
      <c r="AZ19" s="44">
        <v>0</v>
      </c>
      <c r="BA19" s="44">
        <v>0</v>
      </c>
      <c r="BB19" s="44">
        <v>0</v>
      </c>
      <c r="BC19" s="44">
        <v>0</v>
      </c>
      <c r="BD19" s="44">
        <v>0</v>
      </c>
      <c r="BE19" s="44">
        <v>0</v>
      </c>
      <c r="BF19" s="44">
        <v>0</v>
      </c>
      <c r="BH19" s="44">
        <f t="shared" si="0"/>
        <v>0</v>
      </c>
      <c r="BI19" s="44">
        <f>SUM(BI20:BI22)</f>
        <v>0</v>
      </c>
      <c r="BJ19" s="44">
        <f t="shared" ref="BJ19:BT19" si="44">SUM(BJ20:BJ22)</f>
        <v>0</v>
      </c>
      <c r="BK19" s="44">
        <f t="shared" si="44"/>
        <v>0</v>
      </c>
      <c r="BL19" s="44">
        <f t="shared" si="44"/>
        <v>0</v>
      </c>
      <c r="BM19" s="44">
        <f t="shared" si="44"/>
        <v>0</v>
      </c>
      <c r="BN19" s="44">
        <f t="shared" si="44"/>
        <v>0</v>
      </c>
      <c r="BO19" s="44">
        <f t="shared" si="44"/>
        <v>0</v>
      </c>
      <c r="BP19" s="44">
        <f t="shared" si="44"/>
        <v>0</v>
      </c>
      <c r="BQ19" s="44">
        <f t="shared" si="44"/>
        <v>0</v>
      </c>
      <c r="BR19" s="44">
        <f t="shared" si="44"/>
        <v>0</v>
      </c>
      <c r="BS19" s="44">
        <f t="shared" si="44"/>
        <v>0</v>
      </c>
      <c r="BT19" s="44">
        <f t="shared" si="44"/>
        <v>0</v>
      </c>
      <c r="BV19" s="44">
        <f t="shared" si="2"/>
        <v>0</v>
      </c>
      <c r="BW19" s="44">
        <f>SUM(BW20:BW22)</f>
        <v>0</v>
      </c>
      <c r="BX19" s="44">
        <f t="shared" ref="BX19" si="45">SUM(BX20:BX22)</f>
        <v>0</v>
      </c>
      <c r="BY19" s="44">
        <f t="shared" ref="BY19" si="46">SUM(BY20:BY22)</f>
        <v>0</v>
      </c>
      <c r="BZ19" s="44">
        <f t="shared" ref="BZ19" si="47">SUM(BZ20:BZ22)</f>
        <v>0</v>
      </c>
      <c r="CA19" s="44">
        <f t="shared" ref="CA19" si="48">SUM(CA20:CA22)</f>
        <v>0</v>
      </c>
      <c r="CB19" s="44">
        <f t="shared" ref="CB19" si="49">SUM(CB20:CB22)</f>
        <v>0</v>
      </c>
      <c r="CC19" s="44">
        <f t="shared" ref="CC19" si="50">SUM(CC20:CC22)</f>
        <v>0</v>
      </c>
      <c r="CD19" s="44">
        <f t="shared" ref="CD19" si="51">SUM(CD20:CD22)</f>
        <v>0</v>
      </c>
      <c r="CE19" s="44">
        <f t="shared" ref="CE19" si="52">SUM(CE20:CE22)</f>
        <v>0</v>
      </c>
      <c r="CF19" s="44">
        <f t="shared" ref="CF19" si="53">SUM(CF20:CF22)</f>
        <v>0</v>
      </c>
      <c r="CG19" s="44">
        <f t="shared" ref="CG19" si="54">SUM(CG20:CG22)</f>
        <v>0</v>
      </c>
      <c r="CH19" s="44">
        <f t="shared" ref="CH19" si="55">SUM(CH20:CH22)</f>
        <v>0</v>
      </c>
      <c r="CJ19" s="44">
        <f t="shared" si="4"/>
        <v>0</v>
      </c>
      <c r="CK19" s="44">
        <f>SUM(CK20:CK22)</f>
        <v>0</v>
      </c>
      <c r="CL19" s="44">
        <f t="shared" ref="CL19:CV19" si="56">SUM(CL20:CL22)</f>
        <v>0</v>
      </c>
      <c r="CM19" s="44">
        <f t="shared" si="56"/>
        <v>0</v>
      </c>
      <c r="CN19" s="44">
        <f t="shared" si="56"/>
        <v>0</v>
      </c>
      <c r="CO19" s="44">
        <f t="shared" si="56"/>
        <v>0</v>
      </c>
      <c r="CP19" s="44">
        <f t="shared" si="56"/>
        <v>0</v>
      </c>
      <c r="CQ19" s="44">
        <f t="shared" si="56"/>
        <v>0</v>
      </c>
      <c r="CR19" s="44">
        <f t="shared" si="56"/>
        <v>0</v>
      </c>
      <c r="CS19" s="44">
        <f t="shared" si="56"/>
        <v>0</v>
      </c>
      <c r="CT19" s="44">
        <f t="shared" si="56"/>
        <v>0</v>
      </c>
      <c r="CU19" s="44">
        <f t="shared" si="56"/>
        <v>0</v>
      </c>
      <c r="CV19" s="44">
        <f t="shared" si="56"/>
        <v>0</v>
      </c>
      <c r="CW19" s="205"/>
      <c r="CX19" s="44">
        <f t="shared" si="6"/>
        <v>0</v>
      </c>
      <c r="CY19" s="44">
        <f>SUM(CY20:CY22)</f>
        <v>0</v>
      </c>
      <c r="CZ19" s="44">
        <f t="shared" ref="CZ19:DJ19" si="57">SUM(CZ20:CZ22)</f>
        <v>0</v>
      </c>
      <c r="DA19" s="44">
        <f t="shared" si="57"/>
        <v>0</v>
      </c>
      <c r="DB19" s="44">
        <f t="shared" si="57"/>
        <v>0</v>
      </c>
      <c r="DC19" s="44">
        <f t="shared" si="57"/>
        <v>0</v>
      </c>
      <c r="DD19" s="44">
        <f t="shared" si="57"/>
        <v>0</v>
      </c>
      <c r="DE19" s="44">
        <f t="shared" si="57"/>
        <v>0</v>
      </c>
      <c r="DF19" s="44">
        <f t="shared" si="57"/>
        <v>0</v>
      </c>
      <c r="DG19" s="44">
        <f t="shared" si="57"/>
        <v>0</v>
      </c>
      <c r="DH19" s="44">
        <f t="shared" si="57"/>
        <v>0</v>
      </c>
      <c r="DI19" s="44">
        <f t="shared" si="57"/>
        <v>0</v>
      </c>
      <c r="DJ19" s="44">
        <f t="shared" si="57"/>
        <v>0</v>
      </c>
    </row>
    <row r="20" spans="2:114" s="42" customFormat="1" hidden="1" outlineLevel="2" x14ac:dyDescent="0.35">
      <c r="B20" s="47" t="s">
        <v>145</v>
      </c>
      <c r="C20" s="40"/>
      <c r="D20" s="44">
        <v>0</v>
      </c>
      <c r="E20" s="41">
        <v>0</v>
      </c>
      <c r="F20" s="41"/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R20" s="44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F20" s="44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1">
        <v>0</v>
      </c>
      <c r="AO20" s="41">
        <v>0</v>
      </c>
      <c r="AP20" s="41">
        <v>0</v>
      </c>
      <c r="AQ20" s="41">
        <v>0</v>
      </c>
      <c r="AR20" s="41">
        <v>0</v>
      </c>
      <c r="AT20" s="44">
        <v>0</v>
      </c>
      <c r="AU20" s="41">
        <v>0</v>
      </c>
      <c r="AV20" s="41">
        <v>0</v>
      </c>
      <c r="AW20" s="41">
        <v>0</v>
      </c>
      <c r="AX20" s="41">
        <v>0</v>
      </c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41">
        <v>0</v>
      </c>
      <c r="BH20" s="44">
        <f t="shared" si="0"/>
        <v>0</v>
      </c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V20" s="44">
        <f t="shared" si="2"/>
        <v>0</v>
      </c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J20" s="44">
        <f t="shared" si="4"/>
        <v>0</v>
      </c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205"/>
      <c r="CX20" s="44">
        <f t="shared" si="6"/>
        <v>0</v>
      </c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</row>
    <row r="21" spans="2:114" s="42" customFormat="1" hidden="1" outlineLevel="2" x14ac:dyDescent="0.35">
      <c r="B21" s="47" t="s">
        <v>146</v>
      </c>
      <c r="C21" s="40"/>
      <c r="D21" s="44">
        <v>0</v>
      </c>
      <c r="E21" s="41">
        <v>0</v>
      </c>
      <c r="F21" s="41"/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R21" s="44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F21" s="44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T21" s="44">
        <v>0</v>
      </c>
      <c r="AU21" s="41">
        <v>0</v>
      </c>
      <c r="AV21" s="41">
        <v>0</v>
      </c>
      <c r="AW21" s="41">
        <v>0</v>
      </c>
      <c r="AX21" s="41">
        <v>0</v>
      </c>
      <c r="AY21" s="41">
        <v>0</v>
      </c>
      <c r="AZ21" s="41">
        <v>0</v>
      </c>
      <c r="BA21" s="41">
        <v>0</v>
      </c>
      <c r="BB21" s="41">
        <v>0</v>
      </c>
      <c r="BC21" s="41">
        <v>0</v>
      </c>
      <c r="BD21" s="41">
        <v>0</v>
      </c>
      <c r="BE21" s="41">
        <v>0</v>
      </c>
      <c r="BF21" s="41">
        <v>0</v>
      </c>
      <c r="BH21" s="44">
        <f t="shared" si="0"/>
        <v>0</v>
      </c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V21" s="44">
        <f t="shared" si="2"/>
        <v>0</v>
      </c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J21" s="44">
        <f t="shared" si="4"/>
        <v>0</v>
      </c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205"/>
      <c r="CX21" s="44">
        <f t="shared" si="6"/>
        <v>0</v>
      </c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</row>
    <row r="22" spans="2:114" s="42" customFormat="1" hidden="1" outlineLevel="2" x14ac:dyDescent="0.35">
      <c r="B22" s="47" t="s">
        <v>293</v>
      </c>
      <c r="C22" s="40"/>
      <c r="D22" s="44">
        <v>0</v>
      </c>
      <c r="E22" s="41">
        <v>0</v>
      </c>
      <c r="F22" s="41"/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R22" s="44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F22" s="44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T22" s="44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H22" s="44">
        <f t="shared" si="0"/>
        <v>0</v>
      </c>
      <c r="BI22" s="74"/>
      <c r="BJ22" s="74"/>
      <c r="BK22" s="74">
        <v>0</v>
      </c>
      <c r="BL22" s="74"/>
      <c r="BM22" s="74"/>
      <c r="BN22" s="74"/>
      <c r="BO22" s="74"/>
      <c r="BP22" s="74"/>
      <c r="BQ22" s="74"/>
      <c r="BR22" s="74"/>
      <c r="BS22" s="74"/>
      <c r="BT22" s="74"/>
      <c r="BV22" s="44">
        <f t="shared" si="2"/>
        <v>0</v>
      </c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J22" s="44">
        <f t="shared" si="4"/>
        <v>0</v>
      </c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205"/>
      <c r="CX22" s="44">
        <f t="shared" si="6"/>
        <v>0</v>
      </c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</row>
    <row r="23" spans="2:114" s="42" customFormat="1" collapsed="1" x14ac:dyDescent="0.35">
      <c r="B23" s="43" t="s">
        <v>147</v>
      </c>
      <c r="C23" s="23"/>
      <c r="D23" s="44">
        <v>0</v>
      </c>
      <c r="E23" s="44">
        <v>0</v>
      </c>
      <c r="F23" s="44"/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0</v>
      </c>
      <c r="BB23" s="44">
        <v>0</v>
      </c>
      <c r="BC23" s="44">
        <v>0</v>
      </c>
      <c r="BD23" s="44">
        <v>0</v>
      </c>
      <c r="BE23" s="44">
        <v>0</v>
      </c>
      <c r="BF23" s="44">
        <v>0</v>
      </c>
      <c r="BH23" s="44">
        <f t="shared" si="0"/>
        <v>0</v>
      </c>
      <c r="BI23" s="44">
        <f>SUM(BI24:BI28)</f>
        <v>0</v>
      </c>
      <c r="BJ23" s="44">
        <f t="shared" ref="BJ23:BT23" si="58">SUM(BJ24:BJ28)</f>
        <v>0</v>
      </c>
      <c r="BK23" s="44">
        <f t="shared" si="58"/>
        <v>0</v>
      </c>
      <c r="BL23" s="44">
        <f t="shared" si="58"/>
        <v>0</v>
      </c>
      <c r="BM23" s="44">
        <f t="shared" si="58"/>
        <v>0</v>
      </c>
      <c r="BN23" s="44">
        <f t="shared" si="58"/>
        <v>0</v>
      </c>
      <c r="BO23" s="44">
        <f t="shared" si="58"/>
        <v>0</v>
      </c>
      <c r="BP23" s="44">
        <f t="shared" si="58"/>
        <v>0</v>
      </c>
      <c r="BQ23" s="44">
        <f t="shared" si="58"/>
        <v>0</v>
      </c>
      <c r="BR23" s="44">
        <f t="shared" si="58"/>
        <v>0</v>
      </c>
      <c r="BS23" s="44">
        <f t="shared" si="58"/>
        <v>0</v>
      </c>
      <c r="BT23" s="44">
        <f t="shared" si="58"/>
        <v>0</v>
      </c>
      <c r="BV23" s="44">
        <f t="shared" si="2"/>
        <v>0</v>
      </c>
      <c r="BW23" s="44">
        <f>SUM(BW24:BW28)</f>
        <v>0</v>
      </c>
      <c r="BX23" s="44">
        <f t="shared" ref="BX23" si="59">SUM(BX24:BX28)</f>
        <v>0</v>
      </c>
      <c r="BY23" s="44">
        <f t="shared" ref="BY23" si="60">SUM(BY24:BY28)</f>
        <v>0</v>
      </c>
      <c r="BZ23" s="44">
        <f t="shared" ref="BZ23" si="61">SUM(BZ24:BZ28)</f>
        <v>0</v>
      </c>
      <c r="CA23" s="44">
        <f t="shared" ref="CA23" si="62">SUM(CA24:CA28)</f>
        <v>0</v>
      </c>
      <c r="CB23" s="44">
        <f t="shared" ref="CB23" si="63">SUM(CB24:CB28)</f>
        <v>0</v>
      </c>
      <c r="CC23" s="44">
        <f t="shared" ref="CC23" si="64">SUM(CC24:CC28)</f>
        <v>0</v>
      </c>
      <c r="CD23" s="44">
        <f t="shared" ref="CD23" si="65">SUM(CD24:CD28)</f>
        <v>0</v>
      </c>
      <c r="CE23" s="44">
        <f t="shared" ref="CE23" si="66">SUM(CE24:CE28)</f>
        <v>0</v>
      </c>
      <c r="CF23" s="44">
        <f t="shared" ref="CF23" si="67">SUM(CF24:CF28)</f>
        <v>0</v>
      </c>
      <c r="CG23" s="44">
        <f t="shared" ref="CG23" si="68">SUM(CG24:CG28)</f>
        <v>0</v>
      </c>
      <c r="CH23" s="44">
        <f t="shared" ref="CH23" si="69">SUM(CH24:CH28)</f>
        <v>0</v>
      </c>
      <c r="CJ23" s="44">
        <f t="shared" si="4"/>
        <v>0</v>
      </c>
      <c r="CK23" s="44">
        <f>SUM(CK24:CK28)</f>
        <v>0</v>
      </c>
      <c r="CL23" s="44">
        <f t="shared" ref="CL23:CV23" si="70">SUM(CL24:CL28)</f>
        <v>0</v>
      </c>
      <c r="CM23" s="44">
        <f t="shared" si="70"/>
        <v>0</v>
      </c>
      <c r="CN23" s="44">
        <f t="shared" si="70"/>
        <v>0</v>
      </c>
      <c r="CO23" s="44">
        <f t="shared" si="70"/>
        <v>0</v>
      </c>
      <c r="CP23" s="44">
        <f t="shared" si="70"/>
        <v>0</v>
      </c>
      <c r="CQ23" s="44">
        <f t="shared" si="70"/>
        <v>0</v>
      </c>
      <c r="CR23" s="44">
        <f t="shared" si="70"/>
        <v>0</v>
      </c>
      <c r="CS23" s="44">
        <f t="shared" si="70"/>
        <v>0</v>
      </c>
      <c r="CT23" s="44">
        <f t="shared" si="70"/>
        <v>0</v>
      </c>
      <c r="CU23" s="44">
        <f t="shared" si="70"/>
        <v>0</v>
      </c>
      <c r="CV23" s="44">
        <f t="shared" si="70"/>
        <v>0</v>
      </c>
      <c r="CW23" s="205"/>
      <c r="CX23" s="44">
        <f t="shared" si="6"/>
        <v>0</v>
      </c>
      <c r="CY23" s="44">
        <f>SUM(CY24:CY28)</f>
        <v>0</v>
      </c>
      <c r="CZ23" s="44">
        <f t="shared" ref="CZ23:DJ23" si="71">SUM(CZ24:CZ28)</f>
        <v>0</v>
      </c>
      <c r="DA23" s="44">
        <f t="shared" si="71"/>
        <v>0</v>
      </c>
      <c r="DB23" s="44">
        <f t="shared" si="71"/>
        <v>0</v>
      </c>
      <c r="DC23" s="44">
        <f t="shared" si="71"/>
        <v>0</v>
      </c>
      <c r="DD23" s="44">
        <f t="shared" si="71"/>
        <v>0</v>
      </c>
      <c r="DE23" s="44">
        <f t="shared" si="71"/>
        <v>0</v>
      </c>
      <c r="DF23" s="44">
        <f t="shared" si="71"/>
        <v>0</v>
      </c>
      <c r="DG23" s="44">
        <f t="shared" si="71"/>
        <v>0</v>
      </c>
      <c r="DH23" s="44">
        <f t="shared" si="71"/>
        <v>0</v>
      </c>
      <c r="DI23" s="44">
        <f t="shared" si="71"/>
        <v>0</v>
      </c>
      <c r="DJ23" s="44">
        <f t="shared" si="71"/>
        <v>0</v>
      </c>
    </row>
    <row r="24" spans="2:114" s="42" customFormat="1" hidden="1" outlineLevel="1" x14ac:dyDescent="0.35">
      <c r="B24" s="48" t="s">
        <v>148</v>
      </c>
      <c r="C24" s="23"/>
      <c r="D24" s="44">
        <v>0</v>
      </c>
      <c r="E24" s="41">
        <v>0</v>
      </c>
      <c r="F24" s="41"/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R24" s="44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F24" s="44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1">
        <v>0</v>
      </c>
      <c r="AO24" s="41">
        <v>0</v>
      </c>
      <c r="AP24" s="41">
        <v>0</v>
      </c>
      <c r="AQ24" s="41">
        <v>0</v>
      </c>
      <c r="AR24" s="41">
        <v>0</v>
      </c>
      <c r="AT24" s="44">
        <v>0</v>
      </c>
      <c r="AU24" s="41">
        <v>0</v>
      </c>
      <c r="AV24" s="41">
        <v>0</v>
      </c>
      <c r="AW24" s="41">
        <v>0</v>
      </c>
      <c r="AX24" s="41">
        <v>0</v>
      </c>
      <c r="AY24" s="41">
        <v>0</v>
      </c>
      <c r="AZ24" s="41">
        <v>0</v>
      </c>
      <c r="BA24" s="41">
        <v>0</v>
      </c>
      <c r="BB24" s="41">
        <v>0</v>
      </c>
      <c r="BC24" s="41">
        <v>0</v>
      </c>
      <c r="BD24" s="41">
        <v>0</v>
      </c>
      <c r="BE24" s="41">
        <v>0</v>
      </c>
      <c r="BF24" s="41">
        <v>0</v>
      </c>
      <c r="BH24" s="44">
        <f t="shared" si="0"/>
        <v>0</v>
      </c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V24" s="44">
        <f t="shared" si="2"/>
        <v>0</v>
      </c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J24" s="44">
        <f t="shared" si="4"/>
        <v>0</v>
      </c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205"/>
      <c r="CX24" s="44">
        <f t="shared" si="6"/>
        <v>0</v>
      </c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</row>
    <row r="25" spans="2:114" s="42" customFormat="1" hidden="1" outlineLevel="1" x14ac:dyDescent="0.35">
      <c r="B25" s="48" t="s">
        <v>149</v>
      </c>
      <c r="C25" s="23"/>
      <c r="D25" s="44">
        <v>0</v>
      </c>
      <c r="E25" s="41">
        <v>0</v>
      </c>
      <c r="F25" s="41"/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R25" s="44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F25" s="44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T25" s="44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H25" s="44">
        <f t="shared" si="0"/>
        <v>0</v>
      </c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V25" s="44">
        <f t="shared" si="2"/>
        <v>0</v>
      </c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J25" s="44">
        <f t="shared" si="4"/>
        <v>0</v>
      </c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205"/>
      <c r="CX25" s="44">
        <f t="shared" si="6"/>
        <v>0</v>
      </c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</row>
    <row r="26" spans="2:114" s="42" customFormat="1" hidden="1" outlineLevel="1" x14ac:dyDescent="0.35">
      <c r="B26" s="48" t="s">
        <v>150</v>
      </c>
      <c r="C26" s="23"/>
      <c r="D26" s="44">
        <v>0</v>
      </c>
      <c r="E26" s="41">
        <v>0</v>
      </c>
      <c r="F26" s="41"/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R26" s="44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F26" s="44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T26" s="44">
        <v>0</v>
      </c>
      <c r="AU26" s="41">
        <v>0</v>
      </c>
      <c r="AV26" s="41">
        <v>0</v>
      </c>
      <c r="AW26" s="41">
        <v>0</v>
      </c>
      <c r="AX26" s="41">
        <v>0</v>
      </c>
      <c r="AY26" s="41">
        <v>0</v>
      </c>
      <c r="AZ26" s="41">
        <v>0</v>
      </c>
      <c r="BA26" s="41">
        <v>0</v>
      </c>
      <c r="BB26" s="41">
        <v>0</v>
      </c>
      <c r="BC26" s="41">
        <v>0</v>
      </c>
      <c r="BD26" s="41">
        <v>0</v>
      </c>
      <c r="BE26" s="41">
        <v>0</v>
      </c>
      <c r="BF26" s="41">
        <v>0</v>
      </c>
      <c r="BH26" s="44">
        <f t="shared" si="0"/>
        <v>0</v>
      </c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V26" s="44">
        <f t="shared" si="2"/>
        <v>0</v>
      </c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J26" s="44">
        <f t="shared" si="4"/>
        <v>0</v>
      </c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205"/>
      <c r="CX26" s="44">
        <f t="shared" si="6"/>
        <v>0</v>
      </c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</row>
    <row r="27" spans="2:114" s="42" customFormat="1" hidden="1" outlineLevel="1" x14ac:dyDescent="0.35">
      <c r="B27" s="48" t="s">
        <v>151</v>
      </c>
      <c r="C27" s="23"/>
      <c r="D27" s="44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R27" s="44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F27" s="44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T27" s="44">
        <v>0</v>
      </c>
      <c r="AU27" s="41">
        <v>0</v>
      </c>
      <c r="AV27" s="41">
        <v>0</v>
      </c>
      <c r="AW27" s="41">
        <v>0</v>
      </c>
      <c r="AX27" s="41">
        <v>0</v>
      </c>
      <c r="AY27" s="41">
        <v>0</v>
      </c>
      <c r="AZ27" s="41">
        <v>0</v>
      </c>
      <c r="BA27" s="41">
        <v>0</v>
      </c>
      <c r="BB27" s="41">
        <v>0</v>
      </c>
      <c r="BC27" s="41">
        <v>0</v>
      </c>
      <c r="BD27" s="41">
        <v>0</v>
      </c>
      <c r="BE27" s="41">
        <v>0</v>
      </c>
      <c r="BF27" s="41">
        <v>0</v>
      </c>
      <c r="BH27" s="44">
        <f t="shared" si="0"/>
        <v>0</v>
      </c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V27" s="44">
        <f t="shared" si="2"/>
        <v>0</v>
      </c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J27" s="44">
        <f t="shared" si="4"/>
        <v>0</v>
      </c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205"/>
      <c r="CX27" s="44">
        <f t="shared" si="6"/>
        <v>0</v>
      </c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</row>
    <row r="28" spans="2:114" s="42" customFormat="1" hidden="1" outlineLevel="1" x14ac:dyDescent="0.35">
      <c r="B28" s="48" t="s">
        <v>152</v>
      </c>
      <c r="C28" s="23"/>
      <c r="D28" s="44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R28" s="44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F28" s="44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0</v>
      </c>
      <c r="AP28" s="41">
        <v>0</v>
      </c>
      <c r="AQ28" s="41">
        <v>0</v>
      </c>
      <c r="AR28" s="41">
        <v>0</v>
      </c>
      <c r="AT28" s="44">
        <v>0</v>
      </c>
      <c r="AU28" s="41">
        <v>0</v>
      </c>
      <c r="AV28" s="41">
        <v>0</v>
      </c>
      <c r="AW28" s="41">
        <v>0</v>
      </c>
      <c r="AX28" s="41">
        <v>0</v>
      </c>
      <c r="AY28" s="41">
        <v>0</v>
      </c>
      <c r="AZ28" s="41">
        <v>0</v>
      </c>
      <c r="BA28" s="41">
        <v>0</v>
      </c>
      <c r="BB28" s="41">
        <v>0</v>
      </c>
      <c r="BC28" s="41">
        <v>0</v>
      </c>
      <c r="BD28" s="41">
        <v>0</v>
      </c>
      <c r="BE28" s="41">
        <v>0</v>
      </c>
      <c r="BF28" s="41">
        <v>0</v>
      </c>
      <c r="BH28" s="44">
        <f t="shared" si="0"/>
        <v>0</v>
      </c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V28" s="44">
        <f t="shared" si="2"/>
        <v>0</v>
      </c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J28" s="44">
        <f t="shared" si="4"/>
        <v>0</v>
      </c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205"/>
      <c r="CX28" s="44">
        <f t="shared" si="6"/>
        <v>0</v>
      </c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</row>
    <row r="29" spans="2:114" s="42" customFormat="1" collapsed="1" x14ac:dyDescent="0.35">
      <c r="B29" s="43" t="s">
        <v>153</v>
      </c>
      <c r="C29" s="23"/>
      <c r="D29" s="44">
        <v>20000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20000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44">
        <v>0</v>
      </c>
      <c r="AU29" s="44">
        <v>0</v>
      </c>
      <c r="AV29" s="44">
        <v>0</v>
      </c>
      <c r="AW29" s="44">
        <v>0</v>
      </c>
      <c r="AX29" s="44">
        <v>0</v>
      </c>
      <c r="AY29" s="44">
        <v>0</v>
      </c>
      <c r="AZ29" s="44">
        <v>0</v>
      </c>
      <c r="BA29" s="44">
        <v>0</v>
      </c>
      <c r="BB29" s="44">
        <v>0</v>
      </c>
      <c r="BC29" s="44">
        <v>0</v>
      </c>
      <c r="BD29" s="44">
        <v>0</v>
      </c>
      <c r="BE29" s="44">
        <v>0</v>
      </c>
      <c r="BF29" s="44">
        <v>0</v>
      </c>
      <c r="BH29" s="44">
        <f t="shared" si="0"/>
        <v>0</v>
      </c>
      <c r="BI29" s="44">
        <f>BI30+BI34+BI38+BI42+BI43</f>
        <v>0</v>
      </c>
      <c r="BJ29" s="44">
        <f t="shared" ref="BJ29:BT29" si="72">BJ30+BJ34+BJ38+BJ42+BJ43</f>
        <v>0</v>
      </c>
      <c r="BK29" s="44">
        <f t="shared" si="72"/>
        <v>0</v>
      </c>
      <c r="BL29" s="44">
        <f t="shared" si="72"/>
        <v>0</v>
      </c>
      <c r="BM29" s="44">
        <f t="shared" si="72"/>
        <v>0</v>
      </c>
      <c r="BN29" s="44">
        <f t="shared" si="72"/>
        <v>0</v>
      </c>
      <c r="BO29" s="44">
        <f t="shared" si="72"/>
        <v>0</v>
      </c>
      <c r="BP29" s="44">
        <f t="shared" si="72"/>
        <v>0</v>
      </c>
      <c r="BQ29" s="44">
        <f t="shared" si="72"/>
        <v>0</v>
      </c>
      <c r="BR29" s="44">
        <f t="shared" si="72"/>
        <v>0</v>
      </c>
      <c r="BS29" s="44">
        <f t="shared" si="72"/>
        <v>0</v>
      </c>
      <c r="BT29" s="44">
        <f t="shared" si="72"/>
        <v>0</v>
      </c>
      <c r="BV29" s="44">
        <f t="shared" si="2"/>
        <v>0</v>
      </c>
      <c r="BW29" s="44">
        <f>BW30+BW34+BW38+BW42+BW43</f>
        <v>0</v>
      </c>
      <c r="BX29" s="44">
        <f t="shared" ref="BX29" si="73">BX30+BX34+BX38+BX42+BX43</f>
        <v>0</v>
      </c>
      <c r="BY29" s="44">
        <f t="shared" ref="BY29" si="74">BY30+BY34+BY38+BY42+BY43</f>
        <v>0</v>
      </c>
      <c r="BZ29" s="44">
        <f t="shared" ref="BZ29" si="75">BZ30+BZ34+BZ38+BZ42+BZ43</f>
        <v>0</v>
      </c>
      <c r="CA29" s="44">
        <f t="shared" ref="CA29" si="76">CA30+CA34+CA38+CA42+CA43</f>
        <v>0</v>
      </c>
      <c r="CB29" s="44">
        <f t="shared" ref="CB29" si="77">CB30+CB34+CB38+CB42+CB43</f>
        <v>0</v>
      </c>
      <c r="CC29" s="44">
        <f t="shared" ref="CC29" si="78">CC30+CC34+CC38+CC42+CC43</f>
        <v>0</v>
      </c>
      <c r="CD29" s="44">
        <f t="shared" ref="CD29" si="79">CD30+CD34+CD38+CD42+CD43</f>
        <v>0</v>
      </c>
      <c r="CE29" s="44">
        <f t="shared" ref="CE29" si="80">CE30+CE34+CE38+CE42+CE43</f>
        <v>0</v>
      </c>
      <c r="CF29" s="44">
        <f t="shared" ref="CF29" si="81">CF30+CF34+CF38+CF42+CF43</f>
        <v>0</v>
      </c>
      <c r="CG29" s="44">
        <f t="shared" ref="CG29" si="82">CG30+CG34+CG38+CG42+CG43</f>
        <v>0</v>
      </c>
      <c r="CH29" s="44">
        <f t="shared" ref="CH29" si="83">CH30+CH34+CH38+CH42+CH43</f>
        <v>0</v>
      </c>
      <c r="CJ29" s="44">
        <f t="shared" si="4"/>
        <v>0</v>
      </c>
      <c r="CK29" s="44">
        <f>CK30+CK34+CK38+CK42+CK43</f>
        <v>0</v>
      </c>
      <c r="CL29" s="44">
        <f t="shared" ref="CL29:CV29" si="84">CL30+CL34+CL38+CL42+CL43</f>
        <v>0</v>
      </c>
      <c r="CM29" s="44">
        <f t="shared" si="84"/>
        <v>0</v>
      </c>
      <c r="CN29" s="44">
        <f t="shared" si="84"/>
        <v>0</v>
      </c>
      <c r="CO29" s="44">
        <f t="shared" si="84"/>
        <v>0</v>
      </c>
      <c r="CP29" s="44">
        <f t="shared" si="84"/>
        <v>0</v>
      </c>
      <c r="CQ29" s="44">
        <f t="shared" si="84"/>
        <v>0</v>
      </c>
      <c r="CR29" s="44">
        <f t="shared" si="84"/>
        <v>0</v>
      </c>
      <c r="CS29" s="44">
        <f t="shared" si="84"/>
        <v>0</v>
      </c>
      <c r="CT29" s="44">
        <f t="shared" si="84"/>
        <v>0</v>
      </c>
      <c r="CU29" s="44">
        <f t="shared" si="84"/>
        <v>0</v>
      </c>
      <c r="CV29" s="44">
        <f t="shared" si="84"/>
        <v>0</v>
      </c>
      <c r="CW29" s="205"/>
      <c r="CX29" s="44">
        <f t="shared" si="6"/>
        <v>0</v>
      </c>
      <c r="CY29" s="44">
        <f>CY30+CY34+CY38+CY42+CY43</f>
        <v>0</v>
      </c>
      <c r="CZ29" s="44">
        <f t="shared" ref="CZ29:DJ29" si="85">CZ30+CZ34+CZ38+CZ42+CZ43</f>
        <v>0</v>
      </c>
      <c r="DA29" s="44">
        <f t="shared" si="85"/>
        <v>0</v>
      </c>
      <c r="DB29" s="44">
        <f t="shared" si="85"/>
        <v>0</v>
      </c>
      <c r="DC29" s="44">
        <f t="shared" si="85"/>
        <v>0</v>
      </c>
      <c r="DD29" s="44">
        <f t="shared" si="85"/>
        <v>0</v>
      </c>
      <c r="DE29" s="44">
        <f t="shared" si="85"/>
        <v>0</v>
      </c>
      <c r="DF29" s="44">
        <f t="shared" si="85"/>
        <v>0</v>
      </c>
      <c r="DG29" s="44">
        <f t="shared" si="85"/>
        <v>0</v>
      </c>
      <c r="DH29" s="44">
        <f t="shared" si="85"/>
        <v>0</v>
      </c>
      <c r="DI29" s="44">
        <f t="shared" si="85"/>
        <v>0</v>
      </c>
      <c r="DJ29" s="44">
        <f t="shared" si="85"/>
        <v>0</v>
      </c>
    </row>
    <row r="30" spans="2:114" s="42" customFormat="1" hidden="1" outlineLevel="1" x14ac:dyDescent="0.35">
      <c r="B30" s="45" t="s">
        <v>154</v>
      </c>
      <c r="C30" s="46"/>
      <c r="D30" s="44">
        <v>20000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20000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H30" s="44">
        <f t="shared" si="0"/>
        <v>0</v>
      </c>
      <c r="BI30" s="44">
        <f>SUM(BI31:BI33)</f>
        <v>0</v>
      </c>
      <c r="BJ30" s="44">
        <f t="shared" ref="BJ30:BT30" si="86">SUM(BJ31:BJ33)</f>
        <v>0</v>
      </c>
      <c r="BK30" s="44">
        <f t="shared" si="86"/>
        <v>0</v>
      </c>
      <c r="BL30" s="44">
        <f t="shared" si="86"/>
        <v>0</v>
      </c>
      <c r="BM30" s="44">
        <f t="shared" si="86"/>
        <v>0</v>
      </c>
      <c r="BN30" s="44">
        <f t="shared" si="86"/>
        <v>0</v>
      </c>
      <c r="BO30" s="44">
        <f t="shared" si="86"/>
        <v>0</v>
      </c>
      <c r="BP30" s="44">
        <f t="shared" si="86"/>
        <v>0</v>
      </c>
      <c r="BQ30" s="44">
        <f t="shared" si="86"/>
        <v>0</v>
      </c>
      <c r="BR30" s="44">
        <f t="shared" si="86"/>
        <v>0</v>
      </c>
      <c r="BS30" s="44">
        <f t="shared" si="86"/>
        <v>0</v>
      </c>
      <c r="BT30" s="44">
        <f t="shared" si="86"/>
        <v>0</v>
      </c>
      <c r="BV30" s="44">
        <f t="shared" si="2"/>
        <v>0</v>
      </c>
      <c r="BW30" s="44">
        <f>SUM(BW31:BW33)</f>
        <v>0</v>
      </c>
      <c r="BX30" s="44">
        <f t="shared" ref="BX30" si="87">SUM(BX31:BX33)</f>
        <v>0</v>
      </c>
      <c r="BY30" s="44">
        <f t="shared" ref="BY30" si="88">SUM(BY31:BY33)</f>
        <v>0</v>
      </c>
      <c r="BZ30" s="44">
        <f t="shared" ref="BZ30" si="89">SUM(BZ31:BZ33)</f>
        <v>0</v>
      </c>
      <c r="CA30" s="44">
        <f t="shared" ref="CA30" si="90">SUM(CA31:CA33)</f>
        <v>0</v>
      </c>
      <c r="CB30" s="44">
        <f t="shared" ref="CB30" si="91">SUM(CB31:CB33)</f>
        <v>0</v>
      </c>
      <c r="CC30" s="44">
        <f t="shared" ref="CC30" si="92">SUM(CC31:CC33)</f>
        <v>0</v>
      </c>
      <c r="CD30" s="44">
        <f t="shared" ref="CD30" si="93">SUM(CD31:CD33)</f>
        <v>0</v>
      </c>
      <c r="CE30" s="44">
        <f t="shared" ref="CE30" si="94">SUM(CE31:CE33)</f>
        <v>0</v>
      </c>
      <c r="CF30" s="44">
        <f t="shared" ref="CF30" si="95">SUM(CF31:CF33)</f>
        <v>0</v>
      </c>
      <c r="CG30" s="44">
        <f t="shared" ref="CG30" si="96">SUM(CG31:CG33)</f>
        <v>0</v>
      </c>
      <c r="CH30" s="44">
        <f t="shared" ref="CH30" si="97">SUM(CH31:CH33)</f>
        <v>0</v>
      </c>
      <c r="CJ30" s="44">
        <f t="shared" si="4"/>
        <v>0</v>
      </c>
      <c r="CK30" s="44">
        <f>SUM(CK31:CK33)</f>
        <v>0</v>
      </c>
      <c r="CL30" s="44">
        <f t="shared" ref="CL30:CV30" si="98">SUM(CL31:CL33)</f>
        <v>0</v>
      </c>
      <c r="CM30" s="44">
        <f t="shared" si="98"/>
        <v>0</v>
      </c>
      <c r="CN30" s="44">
        <f t="shared" si="98"/>
        <v>0</v>
      </c>
      <c r="CO30" s="44">
        <f t="shared" si="98"/>
        <v>0</v>
      </c>
      <c r="CP30" s="44">
        <f t="shared" si="98"/>
        <v>0</v>
      </c>
      <c r="CQ30" s="44">
        <f t="shared" si="98"/>
        <v>0</v>
      </c>
      <c r="CR30" s="44">
        <f t="shared" si="98"/>
        <v>0</v>
      </c>
      <c r="CS30" s="44">
        <f t="shared" si="98"/>
        <v>0</v>
      </c>
      <c r="CT30" s="44">
        <f t="shared" si="98"/>
        <v>0</v>
      </c>
      <c r="CU30" s="44">
        <f t="shared" si="98"/>
        <v>0</v>
      </c>
      <c r="CV30" s="44">
        <f t="shared" si="98"/>
        <v>0</v>
      </c>
      <c r="CW30" s="205"/>
      <c r="CX30" s="44">
        <f t="shared" si="6"/>
        <v>0</v>
      </c>
      <c r="CY30" s="44">
        <f>SUM(CY31:CY33)</f>
        <v>0</v>
      </c>
      <c r="CZ30" s="44">
        <f t="shared" ref="CZ30:DJ30" si="99">SUM(CZ31:CZ33)</f>
        <v>0</v>
      </c>
      <c r="DA30" s="44">
        <f t="shared" si="99"/>
        <v>0</v>
      </c>
      <c r="DB30" s="44">
        <f t="shared" si="99"/>
        <v>0</v>
      </c>
      <c r="DC30" s="44">
        <f t="shared" si="99"/>
        <v>0</v>
      </c>
      <c r="DD30" s="44">
        <f t="shared" si="99"/>
        <v>0</v>
      </c>
      <c r="DE30" s="44">
        <f t="shared" si="99"/>
        <v>0</v>
      </c>
      <c r="DF30" s="44">
        <f t="shared" si="99"/>
        <v>0</v>
      </c>
      <c r="DG30" s="44">
        <f t="shared" si="99"/>
        <v>0</v>
      </c>
      <c r="DH30" s="44">
        <f t="shared" si="99"/>
        <v>0</v>
      </c>
      <c r="DI30" s="44">
        <f t="shared" si="99"/>
        <v>0</v>
      </c>
      <c r="DJ30" s="44">
        <f t="shared" si="99"/>
        <v>0</v>
      </c>
    </row>
    <row r="31" spans="2:114" s="42" customFormat="1" hidden="1" outlineLevel="2" x14ac:dyDescent="0.35">
      <c r="B31" s="47" t="s">
        <v>155</v>
      </c>
      <c r="C31" s="40"/>
      <c r="D31" s="44">
        <v>20000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20000</v>
      </c>
      <c r="R31" s="44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F31" s="44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T31" s="44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H31" s="44">
        <f t="shared" si="0"/>
        <v>0</v>
      </c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V31" s="44">
        <f t="shared" si="2"/>
        <v>0</v>
      </c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J31" s="44">
        <f t="shared" si="4"/>
        <v>0</v>
      </c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205"/>
      <c r="CX31" s="44">
        <f t="shared" si="6"/>
        <v>0</v>
      </c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</row>
    <row r="32" spans="2:114" s="42" customFormat="1" hidden="1" outlineLevel="2" x14ac:dyDescent="0.35">
      <c r="B32" s="47" t="s">
        <v>156</v>
      </c>
      <c r="C32" s="40"/>
      <c r="D32" s="44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R32" s="44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F32" s="44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T32" s="44">
        <v>0</v>
      </c>
      <c r="AU32" s="41">
        <v>0</v>
      </c>
      <c r="AV32" s="41">
        <v>0</v>
      </c>
      <c r="AW32" s="41">
        <v>0</v>
      </c>
      <c r="AX32" s="41">
        <v>0</v>
      </c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41">
        <v>0</v>
      </c>
      <c r="BH32" s="44">
        <f t="shared" si="0"/>
        <v>0</v>
      </c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V32" s="44">
        <f t="shared" si="2"/>
        <v>0</v>
      </c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J32" s="44">
        <f t="shared" si="4"/>
        <v>0</v>
      </c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205"/>
      <c r="CX32" s="44">
        <f t="shared" si="6"/>
        <v>0</v>
      </c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</row>
    <row r="33" spans="2:114" s="42" customFormat="1" hidden="1" outlineLevel="2" x14ac:dyDescent="0.35">
      <c r="B33" s="47" t="s">
        <v>157</v>
      </c>
      <c r="C33" s="40"/>
      <c r="D33" s="44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R33" s="44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F33" s="44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T33" s="44">
        <v>0</v>
      </c>
      <c r="AU33" s="41">
        <v>0</v>
      </c>
      <c r="AV33" s="41">
        <v>0</v>
      </c>
      <c r="AW33" s="41">
        <v>0</v>
      </c>
      <c r="AX33" s="41">
        <v>0</v>
      </c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41">
        <v>0</v>
      </c>
      <c r="BH33" s="44">
        <f t="shared" si="0"/>
        <v>0</v>
      </c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V33" s="44">
        <f t="shared" si="2"/>
        <v>0</v>
      </c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J33" s="44">
        <f t="shared" si="4"/>
        <v>0</v>
      </c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205"/>
      <c r="CX33" s="44">
        <f t="shared" si="6"/>
        <v>0</v>
      </c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</row>
    <row r="34" spans="2:114" s="42" customFormat="1" hidden="1" outlineLevel="1" collapsed="1" x14ac:dyDescent="0.35">
      <c r="B34" s="45" t="s">
        <v>158</v>
      </c>
      <c r="C34" s="46"/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H34" s="44">
        <f t="shared" si="0"/>
        <v>0</v>
      </c>
      <c r="BI34" s="44">
        <f>SUM(BI35:BI37)</f>
        <v>0</v>
      </c>
      <c r="BJ34" s="44">
        <f t="shared" ref="BJ34:BT34" si="100">SUM(BJ35:BJ37)</f>
        <v>0</v>
      </c>
      <c r="BK34" s="44">
        <f t="shared" si="100"/>
        <v>0</v>
      </c>
      <c r="BL34" s="44">
        <f t="shared" si="100"/>
        <v>0</v>
      </c>
      <c r="BM34" s="44">
        <f t="shared" si="100"/>
        <v>0</v>
      </c>
      <c r="BN34" s="44">
        <f t="shared" si="100"/>
        <v>0</v>
      </c>
      <c r="BO34" s="44">
        <f t="shared" si="100"/>
        <v>0</v>
      </c>
      <c r="BP34" s="44">
        <f t="shared" si="100"/>
        <v>0</v>
      </c>
      <c r="BQ34" s="44">
        <f t="shared" si="100"/>
        <v>0</v>
      </c>
      <c r="BR34" s="44">
        <f t="shared" si="100"/>
        <v>0</v>
      </c>
      <c r="BS34" s="44">
        <f t="shared" si="100"/>
        <v>0</v>
      </c>
      <c r="BT34" s="44">
        <f t="shared" si="100"/>
        <v>0</v>
      </c>
      <c r="BV34" s="44">
        <f t="shared" si="2"/>
        <v>0</v>
      </c>
      <c r="BW34" s="44">
        <f>SUM(BW35:BW37)</f>
        <v>0</v>
      </c>
      <c r="BX34" s="44">
        <f t="shared" ref="BX34" si="101">SUM(BX35:BX37)</f>
        <v>0</v>
      </c>
      <c r="BY34" s="44">
        <f t="shared" ref="BY34" si="102">SUM(BY35:BY37)</f>
        <v>0</v>
      </c>
      <c r="BZ34" s="44">
        <f t="shared" ref="BZ34" si="103">SUM(BZ35:BZ37)</f>
        <v>0</v>
      </c>
      <c r="CA34" s="44">
        <f t="shared" ref="CA34" si="104">SUM(CA35:CA37)</f>
        <v>0</v>
      </c>
      <c r="CB34" s="44">
        <f t="shared" ref="CB34" si="105">SUM(CB35:CB37)</f>
        <v>0</v>
      </c>
      <c r="CC34" s="44">
        <f t="shared" ref="CC34" si="106">SUM(CC35:CC37)</f>
        <v>0</v>
      </c>
      <c r="CD34" s="44">
        <f t="shared" ref="CD34" si="107">SUM(CD35:CD37)</f>
        <v>0</v>
      </c>
      <c r="CE34" s="44">
        <f t="shared" ref="CE34" si="108">SUM(CE35:CE37)</f>
        <v>0</v>
      </c>
      <c r="CF34" s="44">
        <f t="shared" ref="CF34" si="109">SUM(CF35:CF37)</f>
        <v>0</v>
      </c>
      <c r="CG34" s="44">
        <f t="shared" ref="CG34" si="110">SUM(CG35:CG37)</f>
        <v>0</v>
      </c>
      <c r="CH34" s="44">
        <f t="shared" ref="CH34" si="111">SUM(CH35:CH37)</f>
        <v>0</v>
      </c>
      <c r="CJ34" s="44">
        <f t="shared" si="4"/>
        <v>0</v>
      </c>
      <c r="CK34" s="44">
        <f>SUM(CK35:CK37)</f>
        <v>0</v>
      </c>
      <c r="CL34" s="44">
        <f t="shared" ref="CL34:CV34" si="112">SUM(CL35:CL37)</f>
        <v>0</v>
      </c>
      <c r="CM34" s="44">
        <f t="shared" si="112"/>
        <v>0</v>
      </c>
      <c r="CN34" s="44">
        <f t="shared" si="112"/>
        <v>0</v>
      </c>
      <c r="CO34" s="44">
        <f t="shared" si="112"/>
        <v>0</v>
      </c>
      <c r="CP34" s="44">
        <f t="shared" si="112"/>
        <v>0</v>
      </c>
      <c r="CQ34" s="44">
        <f t="shared" si="112"/>
        <v>0</v>
      </c>
      <c r="CR34" s="44">
        <f t="shared" si="112"/>
        <v>0</v>
      </c>
      <c r="CS34" s="44">
        <f t="shared" si="112"/>
        <v>0</v>
      </c>
      <c r="CT34" s="44">
        <f t="shared" si="112"/>
        <v>0</v>
      </c>
      <c r="CU34" s="44">
        <f t="shared" si="112"/>
        <v>0</v>
      </c>
      <c r="CV34" s="44">
        <f t="shared" si="112"/>
        <v>0</v>
      </c>
      <c r="CW34" s="205"/>
      <c r="CX34" s="44">
        <f t="shared" si="6"/>
        <v>0</v>
      </c>
      <c r="CY34" s="44">
        <f>SUM(CY35:CY37)</f>
        <v>0</v>
      </c>
      <c r="CZ34" s="44">
        <f t="shared" ref="CZ34:DJ34" si="113">SUM(CZ35:CZ37)</f>
        <v>0</v>
      </c>
      <c r="DA34" s="44">
        <f t="shared" si="113"/>
        <v>0</v>
      </c>
      <c r="DB34" s="44">
        <f t="shared" si="113"/>
        <v>0</v>
      </c>
      <c r="DC34" s="44">
        <f t="shared" si="113"/>
        <v>0</v>
      </c>
      <c r="DD34" s="44">
        <f t="shared" si="113"/>
        <v>0</v>
      </c>
      <c r="DE34" s="44">
        <f t="shared" si="113"/>
        <v>0</v>
      </c>
      <c r="DF34" s="44">
        <f t="shared" si="113"/>
        <v>0</v>
      </c>
      <c r="DG34" s="44">
        <f t="shared" si="113"/>
        <v>0</v>
      </c>
      <c r="DH34" s="44">
        <f t="shared" si="113"/>
        <v>0</v>
      </c>
      <c r="DI34" s="44">
        <f t="shared" si="113"/>
        <v>0</v>
      </c>
      <c r="DJ34" s="44">
        <f t="shared" si="113"/>
        <v>0</v>
      </c>
    </row>
    <row r="35" spans="2:114" s="42" customFormat="1" hidden="1" outlineLevel="2" x14ac:dyDescent="0.35">
      <c r="B35" s="47" t="s">
        <v>159</v>
      </c>
      <c r="C35" s="40"/>
      <c r="D35" s="44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R35" s="44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F35" s="44">
        <v>0</v>
      </c>
      <c r="AG35" s="41">
        <v>0</v>
      </c>
      <c r="AH35" s="41">
        <v>0</v>
      </c>
      <c r="AI35" s="41">
        <v>0</v>
      </c>
      <c r="AJ35" s="41">
        <v>0</v>
      </c>
      <c r="AK35" s="41">
        <v>0</v>
      </c>
      <c r="AL35" s="41">
        <v>0</v>
      </c>
      <c r="AM35" s="41">
        <v>0</v>
      </c>
      <c r="AN35" s="41">
        <v>0</v>
      </c>
      <c r="AO35" s="41">
        <v>0</v>
      </c>
      <c r="AP35" s="41">
        <v>0</v>
      </c>
      <c r="AQ35" s="41">
        <v>0</v>
      </c>
      <c r="AR35" s="41">
        <v>0</v>
      </c>
      <c r="AT35" s="44">
        <v>0</v>
      </c>
      <c r="AU35" s="41">
        <v>0</v>
      </c>
      <c r="AV35" s="41">
        <v>0</v>
      </c>
      <c r="AW35" s="41">
        <v>0</v>
      </c>
      <c r="AX35" s="41">
        <v>0</v>
      </c>
      <c r="AY35" s="41">
        <v>0</v>
      </c>
      <c r="AZ35" s="41">
        <v>0</v>
      </c>
      <c r="BA35" s="41">
        <v>0</v>
      </c>
      <c r="BB35" s="41">
        <v>0</v>
      </c>
      <c r="BC35" s="41">
        <v>0</v>
      </c>
      <c r="BD35" s="41">
        <v>0</v>
      </c>
      <c r="BE35" s="41">
        <v>0</v>
      </c>
      <c r="BF35" s="41">
        <v>0</v>
      </c>
      <c r="BH35" s="44">
        <f t="shared" si="0"/>
        <v>0</v>
      </c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V35" s="44">
        <f t="shared" si="2"/>
        <v>0</v>
      </c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J35" s="44">
        <f t="shared" si="4"/>
        <v>0</v>
      </c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205"/>
      <c r="CX35" s="44">
        <f t="shared" si="6"/>
        <v>0</v>
      </c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</row>
    <row r="36" spans="2:114" s="42" customFormat="1" hidden="1" outlineLevel="2" x14ac:dyDescent="0.35">
      <c r="B36" s="47" t="s">
        <v>160</v>
      </c>
      <c r="C36" s="40"/>
      <c r="D36" s="44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R36" s="44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F36" s="44">
        <v>0</v>
      </c>
      <c r="AG36" s="41">
        <v>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0</v>
      </c>
      <c r="AT36" s="44">
        <v>0</v>
      </c>
      <c r="AU36" s="41">
        <v>0</v>
      </c>
      <c r="AV36" s="41">
        <v>0</v>
      </c>
      <c r="AW36" s="41">
        <v>0</v>
      </c>
      <c r="AX36" s="41">
        <v>0</v>
      </c>
      <c r="AY36" s="41">
        <v>0</v>
      </c>
      <c r="AZ36" s="41">
        <v>0</v>
      </c>
      <c r="BA36" s="41">
        <v>0</v>
      </c>
      <c r="BB36" s="41">
        <v>0</v>
      </c>
      <c r="BC36" s="41">
        <v>0</v>
      </c>
      <c r="BD36" s="41">
        <v>0</v>
      </c>
      <c r="BE36" s="41">
        <v>0</v>
      </c>
      <c r="BF36" s="41">
        <v>0</v>
      </c>
      <c r="BH36" s="44">
        <f t="shared" si="0"/>
        <v>0</v>
      </c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V36" s="44">
        <f t="shared" si="2"/>
        <v>0</v>
      </c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J36" s="44">
        <f t="shared" si="4"/>
        <v>0</v>
      </c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205"/>
      <c r="CX36" s="44">
        <f t="shared" si="6"/>
        <v>0</v>
      </c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</row>
    <row r="37" spans="2:114" s="42" customFormat="1" hidden="1" outlineLevel="2" x14ac:dyDescent="0.35">
      <c r="B37" s="47" t="s">
        <v>161</v>
      </c>
      <c r="C37" s="40"/>
      <c r="D37" s="44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R37" s="44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F37" s="44">
        <v>0</v>
      </c>
      <c r="AG37" s="41">
        <v>0</v>
      </c>
      <c r="AH37" s="41">
        <v>0</v>
      </c>
      <c r="AI37" s="41">
        <v>0</v>
      </c>
      <c r="AJ37" s="41">
        <v>0</v>
      </c>
      <c r="AK37" s="41">
        <v>0</v>
      </c>
      <c r="AL37" s="41">
        <v>0</v>
      </c>
      <c r="AM37" s="41">
        <v>0</v>
      </c>
      <c r="AN37" s="41">
        <v>0</v>
      </c>
      <c r="AO37" s="41">
        <v>0</v>
      </c>
      <c r="AP37" s="41">
        <v>0</v>
      </c>
      <c r="AQ37" s="41">
        <v>0</v>
      </c>
      <c r="AR37" s="41">
        <v>0</v>
      </c>
      <c r="AT37" s="44">
        <v>0</v>
      </c>
      <c r="AU37" s="41">
        <v>0</v>
      </c>
      <c r="AV37" s="41">
        <v>0</v>
      </c>
      <c r="AW37" s="41">
        <v>0</v>
      </c>
      <c r="AX37" s="41">
        <v>0</v>
      </c>
      <c r="AY37" s="41">
        <v>0</v>
      </c>
      <c r="AZ37" s="41">
        <v>0</v>
      </c>
      <c r="BA37" s="41">
        <v>0</v>
      </c>
      <c r="BB37" s="41">
        <v>0</v>
      </c>
      <c r="BC37" s="41">
        <v>0</v>
      </c>
      <c r="BD37" s="41">
        <v>0</v>
      </c>
      <c r="BE37" s="41">
        <v>0</v>
      </c>
      <c r="BF37" s="41">
        <v>0</v>
      </c>
      <c r="BH37" s="44">
        <f t="shared" si="0"/>
        <v>0</v>
      </c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V37" s="44">
        <f t="shared" si="2"/>
        <v>0</v>
      </c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J37" s="44">
        <f t="shared" si="4"/>
        <v>0</v>
      </c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205"/>
      <c r="CX37" s="44">
        <f t="shared" si="6"/>
        <v>0</v>
      </c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</row>
    <row r="38" spans="2:114" s="42" customFormat="1" hidden="1" outlineLevel="1" collapsed="1" x14ac:dyDescent="0.35">
      <c r="B38" s="45" t="s">
        <v>162</v>
      </c>
      <c r="C38" s="46"/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R38" s="44">
        <v>0</v>
      </c>
      <c r="S38" s="44">
        <v>0</v>
      </c>
      <c r="T38" s="44">
        <v>0</v>
      </c>
      <c r="U38" s="44">
        <v>0</v>
      </c>
      <c r="V38" s="44">
        <v>0</v>
      </c>
      <c r="W38" s="44">
        <v>0</v>
      </c>
      <c r="X38" s="44">
        <v>0</v>
      </c>
      <c r="Y38" s="44">
        <v>0</v>
      </c>
      <c r="Z38" s="44">
        <v>0</v>
      </c>
      <c r="AA38" s="44">
        <v>0</v>
      </c>
      <c r="AB38" s="44">
        <v>0</v>
      </c>
      <c r="AC38" s="44">
        <v>0</v>
      </c>
      <c r="AD38" s="44">
        <v>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44">
        <v>0</v>
      </c>
      <c r="AM38" s="44">
        <v>0</v>
      </c>
      <c r="AN38" s="44">
        <v>0</v>
      </c>
      <c r="AO38" s="44">
        <v>0</v>
      </c>
      <c r="AP38" s="44">
        <v>0</v>
      </c>
      <c r="AQ38" s="44">
        <v>0</v>
      </c>
      <c r="AR38" s="44">
        <v>0</v>
      </c>
      <c r="AT38" s="44">
        <v>0</v>
      </c>
      <c r="AU38" s="44">
        <v>0</v>
      </c>
      <c r="AV38" s="44">
        <v>0</v>
      </c>
      <c r="AW38" s="44">
        <v>0</v>
      </c>
      <c r="AX38" s="44">
        <v>0</v>
      </c>
      <c r="AY38" s="44">
        <v>0</v>
      </c>
      <c r="AZ38" s="44">
        <v>0</v>
      </c>
      <c r="BA38" s="44">
        <v>0</v>
      </c>
      <c r="BB38" s="44">
        <v>0</v>
      </c>
      <c r="BC38" s="44">
        <v>0</v>
      </c>
      <c r="BD38" s="44">
        <v>0</v>
      </c>
      <c r="BE38" s="44">
        <v>0</v>
      </c>
      <c r="BF38" s="44">
        <v>0</v>
      </c>
      <c r="BH38" s="44">
        <f t="shared" si="0"/>
        <v>0</v>
      </c>
      <c r="BI38" s="44">
        <f>SUM(BI39:BI41)</f>
        <v>0</v>
      </c>
      <c r="BJ38" s="44">
        <f t="shared" ref="BJ38:BT38" si="114">SUM(BJ39:BJ41)</f>
        <v>0</v>
      </c>
      <c r="BK38" s="44">
        <f t="shared" si="114"/>
        <v>0</v>
      </c>
      <c r="BL38" s="44">
        <f t="shared" si="114"/>
        <v>0</v>
      </c>
      <c r="BM38" s="44">
        <f t="shared" si="114"/>
        <v>0</v>
      </c>
      <c r="BN38" s="44">
        <f t="shared" si="114"/>
        <v>0</v>
      </c>
      <c r="BO38" s="44">
        <f t="shared" si="114"/>
        <v>0</v>
      </c>
      <c r="BP38" s="44">
        <f t="shared" si="114"/>
        <v>0</v>
      </c>
      <c r="BQ38" s="44">
        <f t="shared" si="114"/>
        <v>0</v>
      </c>
      <c r="BR38" s="44">
        <f t="shared" si="114"/>
        <v>0</v>
      </c>
      <c r="BS38" s="44">
        <f t="shared" si="114"/>
        <v>0</v>
      </c>
      <c r="BT38" s="44">
        <f t="shared" si="114"/>
        <v>0</v>
      </c>
      <c r="BV38" s="44">
        <f t="shared" si="2"/>
        <v>0</v>
      </c>
      <c r="BW38" s="44">
        <f>SUM(BW39:BW41)</f>
        <v>0</v>
      </c>
      <c r="BX38" s="44">
        <f t="shared" ref="BX38" si="115">SUM(BX39:BX41)</f>
        <v>0</v>
      </c>
      <c r="BY38" s="44">
        <f t="shared" ref="BY38" si="116">SUM(BY39:BY41)</f>
        <v>0</v>
      </c>
      <c r="BZ38" s="44">
        <f t="shared" ref="BZ38" si="117">SUM(BZ39:BZ41)</f>
        <v>0</v>
      </c>
      <c r="CA38" s="44">
        <f t="shared" ref="CA38" si="118">SUM(CA39:CA41)</f>
        <v>0</v>
      </c>
      <c r="CB38" s="44">
        <f t="shared" ref="CB38" si="119">SUM(CB39:CB41)</f>
        <v>0</v>
      </c>
      <c r="CC38" s="44">
        <f t="shared" ref="CC38" si="120">SUM(CC39:CC41)</f>
        <v>0</v>
      </c>
      <c r="CD38" s="44">
        <f t="shared" ref="CD38" si="121">SUM(CD39:CD41)</f>
        <v>0</v>
      </c>
      <c r="CE38" s="44">
        <f t="shared" ref="CE38" si="122">SUM(CE39:CE41)</f>
        <v>0</v>
      </c>
      <c r="CF38" s="44">
        <f t="shared" ref="CF38" si="123">SUM(CF39:CF41)</f>
        <v>0</v>
      </c>
      <c r="CG38" s="44">
        <f t="shared" ref="CG38" si="124">SUM(CG39:CG41)</f>
        <v>0</v>
      </c>
      <c r="CH38" s="44">
        <f t="shared" ref="CH38" si="125">SUM(CH39:CH41)</f>
        <v>0</v>
      </c>
      <c r="CJ38" s="44">
        <f t="shared" si="4"/>
        <v>0</v>
      </c>
      <c r="CK38" s="44">
        <f>SUM(CK39:CK41)</f>
        <v>0</v>
      </c>
      <c r="CL38" s="44">
        <f t="shared" ref="CL38:CV38" si="126">SUM(CL39:CL41)</f>
        <v>0</v>
      </c>
      <c r="CM38" s="44">
        <f t="shared" si="126"/>
        <v>0</v>
      </c>
      <c r="CN38" s="44">
        <f t="shared" si="126"/>
        <v>0</v>
      </c>
      <c r="CO38" s="44">
        <f t="shared" si="126"/>
        <v>0</v>
      </c>
      <c r="CP38" s="44">
        <f t="shared" si="126"/>
        <v>0</v>
      </c>
      <c r="CQ38" s="44">
        <f t="shared" si="126"/>
        <v>0</v>
      </c>
      <c r="CR38" s="44">
        <f t="shared" si="126"/>
        <v>0</v>
      </c>
      <c r="CS38" s="44">
        <f t="shared" si="126"/>
        <v>0</v>
      </c>
      <c r="CT38" s="44">
        <f t="shared" si="126"/>
        <v>0</v>
      </c>
      <c r="CU38" s="44">
        <f t="shared" si="126"/>
        <v>0</v>
      </c>
      <c r="CV38" s="44">
        <f t="shared" si="126"/>
        <v>0</v>
      </c>
      <c r="CW38" s="205"/>
      <c r="CX38" s="44">
        <f t="shared" si="6"/>
        <v>0</v>
      </c>
      <c r="CY38" s="44">
        <f>SUM(CY39:CY41)</f>
        <v>0</v>
      </c>
      <c r="CZ38" s="44">
        <f t="shared" ref="CZ38:DJ38" si="127">SUM(CZ39:CZ41)</f>
        <v>0</v>
      </c>
      <c r="DA38" s="44">
        <f t="shared" si="127"/>
        <v>0</v>
      </c>
      <c r="DB38" s="44">
        <f t="shared" si="127"/>
        <v>0</v>
      </c>
      <c r="DC38" s="44">
        <f t="shared" si="127"/>
        <v>0</v>
      </c>
      <c r="DD38" s="44">
        <f t="shared" si="127"/>
        <v>0</v>
      </c>
      <c r="DE38" s="44">
        <f t="shared" si="127"/>
        <v>0</v>
      </c>
      <c r="DF38" s="44">
        <f t="shared" si="127"/>
        <v>0</v>
      </c>
      <c r="DG38" s="44">
        <f t="shared" si="127"/>
        <v>0</v>
      </c>
      <c r="DH38" s="44">
        <f t="shared" si="127"/>
        <v>0</v>
      </c>
      <c r="DI38" s="44">
        <f t="shared" si="127"/>
        <v>0</v>
      </c>
      <c r="DJ38" s="44">
        <f t="shared" si="127"/>
        <v>0</v>
      </c>
    </row>
    <row r="39" spans="2:114" s="42" customFormat="1" hidden="1" outlineLevel="2" x14ac:dyDescent="0.35">
      <c r="B39" s="47" t="s">
        <v>163</v>
      </c>
      <c r="C39" s="40"/>
      <c r="D39" s="44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R39" s="44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F39" s="44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T39" s="44">
        <v>0</v>
      </c>
      <c r="AU39" s="41">
        <v>0</v>
      </c>
      <c r="AV39" s="41">
        <v>0</v>
      </c>
      <c r="AW39" s="41">
        <v>0</v>
      </c>
      <c r="AX39" s="41">
        <v>0</v>
      </c>
      <c r="AY39" s="41">
        <v>0</v>
      </c>
      <c r="AZ39" s="41">
        <v>0</v>
      </c>
      <c r="BA39" s="41">
        <v>0</v>
      </c>
      <c r="BB39" s="41">
        <v>0</v>
      </c>
      <c r="BC39" s="41">
        <v>0</v>
      </c>
      <c r="BD39" s="41">
        <v>0</v>
      </c>
      <c r="BE39" s="41">
        <v>0</v>
      </c>
      <c r="BF39" s="41">
        <v>0</v>
      </c>
      <c r="BH39" s="44">
        <f t="shared" si="0"/>
        <v>0</v>
      </c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V39" s="44">
        <f t="shared" si="2"/>
        <v>0</v>
      </c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J39" s="44">
        <f t="shared" si="4"/>
        <v>0</v>
      </c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205"/>
      <c r="CX39" s="44">
        <f t="shared" si="6"/>
        <v>0</v>
      </c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</row>
    <row r="40" spans="2:114" s="42" customFormat="1" hidden="1" outlineLevel="2" x14ac:dyDescent="0.35">
      <c r="B40" s="47" t="s">
        <v>164</v>
      </c>
      <c r="C40" s="40"/>
      <c r="D40" s="44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R40" s="44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F40" s="44">
        <v>0</v>
      </c>
      <c r="AG40" s="41">
        <v>0</v>
      </c>
      <c r="AH40" s="41">
        <v>0</v>
      </c>
      <c r="AI40" s="41">
        <v>0</v>
      </c>
      <c r="AJ40" s="41">
        <v>0</v>
      </c>
      <c r="AK40" s="41">
        <v>0</v>
      </c>
      <c r="AL40" s="41">
        <v>0</v>
      </c>
      <c r="AM40" s="41">
        <v>0</v>
      </c>
      <c r="AN40" s="41">
        <v>0</v>
      </c>
      <c r="AO40" s="41">
        <v>0</v>
      </c>
      <c r="AP40" s="41">
        <v>0</v>
      </c>
      <c r="AQ40" s="41">
        <v>0</v>
      </c>
      <c r="AR40" s="41">
        <v>0</v>
      </c>
      <c r="AT40" s="44">
        <v>0</v>
      </c>
      <c r="AU40" s="41">
        <v>0</v>
      </c>
      <c r="AV40" s="41">
        <v>0</v>
      </c>
      <c r="AW40" s="41">
        <v>0</v>
      </c>
      <c r="AX40" s="41">
        <v>0</v>
      </c>
      <c r="AY40" s="41">
        <v>0</v>
      </c>
      <c r="AZ40" s="41">
        <v>0</v>
      </c>
      <c r="BA40" s="41">
        <v>0</v>
      </c>
      <c r="BB40" s="41">
        <v>0</v>
      </c>
      <c r="BC40" s="41">
        <v>0</v>
      </c>
      <c r="BD40" s="41">
        <v>0</v>
      </c>
      <c r="BE40" s="41">
        <v>0</v>
      </c>
      <c r="BF40" s="41">
        <v>0</v>
      </c>
      <c r="BH40" s="44">
        <f t="shared" si="0"/>
        <v>0</v>
      </c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V40" s="44">
        <f t="shared" si="2"/>
        <v>0</v>
      </c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J40" s="44">
        <f t="shared" si="4"/>
        <v>0</v>
      </c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205"/>
      <c r="CX40" s="44">
        <f t="shared" si="6"/>
        <v>0</v>
      </c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</row>
    <row r="41" spans="2:114" s="42" customFormat="1" hidden="1" outlineLevel="2" x14ac:dyDescent="0.35">
      <c r="B41" s="47" t="s">
        <v>165</v>
      </c>
      <c r="C41" s="40"/>
      <c r="D41" s="44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R41" s="44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F41" s="44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T41" s="44">
        <v>0</v>
      </c>
      <c r="AU41" s="41">
        <v>0</v>
      </c>
      <c r="AV41" s="41">
        <v>0</v>
      </c>
      <c r="AW41" s="41">
        <v>0</v>
      </c>
      <c r="AX41" s="41">
        <v>0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41">
        <v>0</v>
      </c>
      <c r="BH41" s="44">
        <f t="shared" si="0"/>
        <v>0</v>
      </c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V41" s="44">
        <f t="shared" si="2"/>
        <v>0</v>
      </c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J41" s="44">
        <f t="shared" si="4"/>
        <v>0</v>
      </c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205"/>
      <c r="CX41" s="44">
        <f t="shared" si="6"/>
        <v>0</v>
      </c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</row>
    <row r="42" spans="2:114" s="42" customFormat="1" hidden="1" outlineLevel="1" collapsed="1" x14ac:dyDescent="0.35">
      <c r="B42" s="45" t="s">
        <v>166</v>
      </c>
      <c r="C42" s="46"/>
      <c r="D42" s="44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R42" s="44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F42" s="44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T42" s="44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H42" s="44">
        <f t="shared" si="0"/>
        <v>0</v>
      </c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V42" s="44">
        <f t="shared" si="2"/>
        <v>0</v>
      </c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J42" s="44">
        <f t="shared" si="4"/>
        <v>0</v>
      </c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205"/>
      <c r="CX42" s="44">
        <f t="shared" si="6"/>
        <v>0</v>
      </c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</row>
    <row r="43" spans="2:114" s="42" customFormat="1" ht="13.5" hidden="1" customHeight="1" outlineLevel="1" x14ac:dyDescent="0.35">
      <c r="B43" s="45" t="s">
        <v>167</v>
      </c>
      <c r="C43" s="46"/>
      <c r="D43" s="44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R43" s="44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F43" s="44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1">
        <v>0</v>
      </c>
      <c r="AO43" s="41">
        <v>0</v>
      </c>
      <c r="AP43" s="41">
        <v>0</v>
      </c>
      <c r="AQ43" s="41">
        <v>0</v>
      </c>
      <c r="AR43" s="41">
        <v>0</v>
      </c>
      <c r="AT43" s="44">
        <v>0</v>
      </c>
      <c r="AU43" s="41">
        <v>0</v>
      </c>
      <c r="AV43" s="41">
        <v>0</v>
      </c>
      <c r="AW43" s="41">
        <v>0</v>
      </c>
      <c r="AX43" s="41">
        <v>0</v>
      </c>
      <c r="AY43" s="41">
        <v>0</v>
      </c>
      <c r="AZ43" s="41">
        <v>0</v>
      </c>
      <c r="BA43" s="41">
        <v>0</v>
      </c>
      <c r="BB43" s="41">
        <v>0</v>
      </c>
      <c r="BC43" s="41">
        <v>0</v>
      </c>
      <c r="BD43" s="41">
        <v>0</v>
      </c>
      <c r="BE43" s="41">
        <v>0</v>
      </c>
      <c r="BF43" s="41">
        <v>0</v>
      </c>
      <c r="BH43" s="44">
        <f t="shared" si="0"/>
        <v>0</v>
      </c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V43" s="44">
        <f t="shared" si="2"/>
        <v>0</v>
      </c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J43" s="44">
        <f t="shared" si="4"/>
        <v>0</v>
      </c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205"/>
      <c r="CX43" s="44">
        <f t="shared" si="6"/>
        <v>0</v>
      </c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</row>
    <row r="44" spans="2:114" s="32" customFormat="1" collapsed="1" x14ac:dyDescent="0.35">
      <c r="B44" s="49" t="s">
        <v>168</v>
      </c>
      <c r="C44" s="34"/>
      <c r="D44" s="35">
        <v>290356.01199999999</v>
      </c>
      <c r="E44" s="35">
        <v>22892.286</v>
      </c>
      <c r="F44" s="35">
        <v>24650.835999999996</v>
      </c>
      <c r="G44" s="35">
        <v>23471.3</v>
      </c>
      <c r="H44" s="35">
        <v>24296.553</v>
      </c>
      <c r="I44" s="35">
        <v>19002.204000000002</v>
      </c>
      <c r="J44" s="35">
        <v>24994.239000000001</v>
      </c>
      <c r="K44" s="35">
        <v>21620.084999999999</v>
      </c>
      <c r="L44" s="35">
        <v>21732.568000000003</v>
      </c>
      <c r="M44" s="35">
        <v>30408.388999999999</v>
      </c>
      <c r="N44" s="35">
        <v>26518.338999999996</v>
      </c>
      <c r="O44" s="35">
        <v>24272.393</v>
      </c>
      <c r="P44" s="35">
        <v>26496.82</v>
      </c>
      <c r="R44" s="35">
        <v>332203.39699999994</v>
      </c>
      <c r="S44" s="35">
        <v>27139.004999999997</v>
      </c>
      <c r="T44" s="35">
        <v>41099.998000000007</v>
      </c>
      <c r="U44" s="35">
        <v>26139.618999999999</v>
      </c>
      <c r="V44" s="35">
        <v>28222</v>
      </c>
      <c r="W44" s="35">
        <v>19746.575999999997</v>
      </c>
      <c r="X44" s="35">
        <v>27406.760000000002</v>
      </c>
      <c r="Y44" s="35">
        <v>26580.723999999995</v>
      </c>
      <c r="Z44" s="35">
        <v>28189.294000000002</v>
      </c>
      <c r="AA44" s="35">
        <v>20283.579000000002</v>
      </c>
      <c r="AB44" s="35">
        <v>23423.81</v>
      </c>
      <c r="AC44" s="35">
        <v>22341.986000000001</v>
      </c>
      <c r="AD44" s="35">
        <v>41630.045999999995</v>
      </c>
      <c r="AF44" s="35">
        <v>322129.62300000002</v>
      </c>
      <c r="AG44" s="35">
        <v>38318.481000000007</v>
      </c>
      <c r="AH44" s="35">
        <v>21467.514000000003</v>
      </c>
      <c r="AI44" s="35">
        <v>31672.472999999998</v>
      </c>
      <c r="AJ44" s="35">
        <v>25136.204999999994</v>
      </c>
      <c r="AK44" s="35">
        <v>24686.063000000006</v>
      </c>
      <c r="AL44" s="35">
        <v>27090.059999999998</v>
      </c>
      <c r="AM44" s="35">
        <v>22184.658000000003</v>
      </c>
      <c r="AN44" s="35">
        <v>24481.339000000004</v>
      </c>
      <c r="AO44" s="35">
        <v>26256.578000000001</v>
      </c>
      <c r="AP44" s="35">
        <v>29779.995000000003</v>
      </c>
      <c r="AQ44" s="35">
        <v>22745.098000000002</v>
      </c>
      <c r="AR44" s="35">
        <v>28311.159</v>
      </c>
      <c r="AT44" s="35">
        <v>316929.995</v>
      </c>
      <c r="AU44" s="35">
        <v>31430.951000000005</v>
      </c>
      <c r="AV44" s="35">
        <v>27250.606</v>
      </c>
      <c r="AW44" s="35">
        <v>21798.995999999996</v>
      </c>
      <c r="AX44" s="35">
        <v>24085.557000000004</v>
      </c>
      <c r="AY44" s="35">
        <v>21930.847999999998</v>
      </c>
      <c r="AZ44" s="35">
        <v>27671.062000000002</v>
      </c>
      <c r="BA44" s="35">
        <v>38935.906999999999</v>
      </c>
      <c r="BB44" s="35">
        <v>41700.431000000004</v>
      </c>
      <c r="BC44" s="35">
        <v>43190.816000000006</v>
      </c>
      <c r="BD44" s="35">
        <v>40377.192000000003</v>
      </c>
      <c r="BE44" s="35">
        <v>40542.478999999992</v>
      </c>
      <c r="BF44" s="35">
        <v>42294.023000000001</v>
      </c>
      <c r="BH44" s="35">
        <f t="shared" si="0"/>
        <v>301397.19500000001</v>
      </c>
      <c r="BI44" s="35">
        <f t="shared" ref="BI44:BT44" si="128">BI45+BI103+BI116+BI122</f>
        <v>29492.14</v>
      </c>
      <c r="BJ44" s="35">
        <f t="shared" si="128"/>
        <v>33451.584999999992</v>
      </c>
      <c r="BK44" s="35">
        <f t="shared" si="128"/>
        <v>22941.661999999997</v>
      </c>
      <c r="BL44" s="35">
        <f t="shared" si="128"/>
        <v>23108.374</v>
      </c>
      <c r="BM44" s="35">
        <f t="shared" si="128"/>
        <v>22146.444</v>
      </c>
      <c r="BN44" s="35">
        <f t="shared" si="128"/>
        <v>24280.553000000004</v>
      </c>
      <c r="BO44" s="35">
        <f t="shared" si="128"/>
        <v>22760.543000000001</v>
      </c>
      <c r="BP44" s="35">
        <f t="shared" si="128"/>
        <v>21961.611999999997</v>
      </c>
      <c r="BQ44" s="35">
        <f t="shared" si="128"/>
        <v>23329.222999999994</v>
      </c>
      <c r="BR44" s="35">
        <f t="shared" si="128"/>
        <v>24476.531999999996</v>
      </c>
      <c r="BS44" s="35">
        <f t="shared" si="128"/>
        <v>23515.054000000004</v>
      </c>
      <c r="BT44" s="35">
        <f t="shared" si="128"/>
        <v>29933.473000000002</v>
      </c>
      <c r="BV44" s="35">
        <f t="shared" si="2"/>
        <v>298505.56134000001</v>
      </c>
      <c r="BW44" s="35">
        <f t="shared" ref="BW44:CH44" si="129">BW45+BW103+BW116+BW122</f>
        <v>31333.22307</v>
      </c>
      <c r="BX44" s="35">
        <f t="shared" si="129"/>
        <v>24893.01352</v>
      </c>
      <c r="BY44" s="35">
        <f t="shared" si="129"/>
        <v>21080.586140000003</v>
      </c>
      <c r="BZ44" s="35">
        <f t="shared" si="129"/>
        <v>18191.998529999997</v>
      </c>
      <c r="CA44" s="35">
        <f t="shared" si="129"/>
        <v>19883.251219999998</v>
      </c>
      <c r="CB44" s="35">
        <f t="shared" si="129"/>
        <v>24248.63637</v>
      </c>
      <c r="CC44" s="35">
        <f t="shared" si="129"/>
        <v>25761.802900000002</v>
      </c>
      <c r="CD44" s="35">
        <f t="shared" si="129"/>
        <v>25972.746829999996</v>
      </c>
      <c r="CE44" s="35">
        <f t="shared" si="129"/>
        <v>22497.102920000001</v>
      </c>
      <c r="CF44" s="35">
        <f t="shared" si="129"/>
        <v>27914.016789999994</v>
      </c>
      <c r="CG44" s="35">
        <f t="shared" si="129"/>
        <v>24262.925029999995</v>
      </c>
      <c r="CH44" s="35">
        <f t="shared" si="129"/>
        <v>32466.258020000005</v>
      </c>
      <c r="CJ44" s="35">
        <f t="shared" si="4"/>
        <v>395825.64710000006</v>
      </c>
      <c r="CK44" s="35">
        <f t="shared" ref="CK44:CV44" si="130">CK45+CK103+CK116+CK122</f>
        <v>29299.893020000003</v>
      </c>
      <c r="CL44" s="35">
        <f t="shared" si="130"/>
        <v>31378.034330000002</v>
      </c>
      <c r="CM44" s="35">
        <f t="shared" si="130"/>
        <v>32882.502139999997</v>
      </c>
      <c r="CN44" s="35">
        <f t="shared" si="130"/>
        <v>28574.558719999997</v>
      </c>
      <c r="CO44" s="35">
        <f t="shared" si="130"/>
        <v>26069.471209999992</v>
      </c>
      <c r="CP44" s="35">
        <f t="shared" si="130"/>
        <v>28746.577359999996</v>
      </c>
      <c r="CQ44" s="35">
        <f t="shared" si="130"/>
        <v>24510.335220000001</v>
      </c>
      <c r="CR44" s="35">
        <f t="shared" si="130"/>
        <v>26266.225730000002</v>
      </c>
      <c r="CS44" s="35">
        <f t="shared" si="130"/>
        <v>26044.134759999997</v>
      </c>
      <c r="CT44" s="35">
        <f t="shared" si="130"/>
        <v>77036.197690000001</v>
      </c>
      <c r="CU44" s="35">
        <f t="shared" si="130"/>
        <v>31429.069650000005</v>
      </c>
      <c r="CV44" s="35">
        <f t="shared" si="130"/>
        <v>33588.647270000001</v>
      </c>
      <c r="CW44" s="209"/>
      <c r="CX44" s="35">
        <f t="shared" si="6"/>
        <v>436891.98765436996</v>
      </c>
      <c r="CY44" s="35">
        <f t="shared" ref="CY44:DJ44" si="131">CY45+CY103+CY116+CY122</f>
        <v>41108.96785082711</v>
      </c>
      <c r="CZ44" s="35">
        <f t="shared" si="131"/>
        <v>41991.277614528568</v>
      </c>
      <c r="DA44" s="35">
        <f t="shared" si="131"/>
        <v>37068.475369931235</v>
      </c>
      <c r="DB44" s="35">
        <f t="shared" si="131"/>
        <v>40569.204506239235</v>
      </c>
      <c r="DC44" s="35">
        <f t="shared" si="131"/>
        <v>34296.367904111234</v>
      </c>
      <c r="DD44" s="35">
        <f t="shared" si="131"/>
        <v>36370.609554697228</v>
      </c>
      <c r="DE44" s="35">
        <f t="shared" si="131"/>
        <v>33472.402826473233</v>
      </c>
      <c r="DF44" s="35">
        <f t="shared" si="131"/>
        <v>34577.887737971228</v>
      </c>
      <c r="DG44" s="35">
        <f t="shared" si="131"/>
        <v>33500.077788691233</v>
      </c>
      <c r="DH44" s="35">
        <f t="shared" si="131"/>
        <v>32703.573062621232</v>
      </c>
      <c r="DI44" s="35">
        <f t="shared" si="131"/>
        <v>30209.368024525229</v>
      </c>
      <c r="DJ44" s="35">
        <f t="shared" si="131"/>
        <v>41023.775413753239</v>
      </c>
    </row>
    <row r="45" spans="2:114" x14ac:dyDescent="0.35">
      <c r="B45" s="37" t="s">
        <v>169</v>
      </c>
      <c r="C45" s="26"/>
      <c r="D45" s="38">
        <v>266162.61300000001</v>
      </c>
      <c r="E45" s="38">
        <v>21707.316999999999</v>
      </c>
      <c r="F45" s="38">
        <v>22006.259999999995</v>
      </c>
      <c r="G45" s="38">
        <v>22632.513999999999</v>
      </c>
      <c r="H45" s="38">
        <v>23982.183000000001</v>
      </c>
      <c r="I45" s="38">
        <v>18604.471000000001</v>
      </c>
      <c r="J45" s="38">
        <v>24325.153000000002</v>
      </c>
      <c r="K45" s="38">
        <v>21232.777999999998</v>
      </c>
      <c r="L45" s="38">
        <v>21384.828000000001</v>
      </c>
      <c r="M45" s="38">
        <v>21213.550999999999</v>
      </c>
      <c r="N45" s="38">
        <v>23174.377999999997</v>
      </c>
      <c r="O45" s="38">
        <v>19825.066999999999</v>
      </c>
      <c r="P45" s="38">
        <v>26074.113000000001</v>
      </c>
      <c r="R45" s="38">
        <v>309012.36200000002</v>
      </c>
      <c r="S45" s="38">
        <v>26010.558999999997</v>
      </c>
      <c r="T45" s="38">
        <v>29356.189000000006</v>
      </c>
      <c r="U45" s="38">
        <v>24474.805</v>
      </c>
      <c r="V45" s="38">
        <v>27262.847999999998</v>
      </c>
      <c r="W45" s="38">
        <v>19113.821999999996</v>
      </c>
      <c r="X45" s="38">
        <v>26774.006000000001</v>
      </c>
      <c r="Y45" s="38">
        <v>26000.517999999996</v>
      </c>
      <c r="Z45" s="38">
        <v>27620.646000000001</v>
      </c>
      <c r="AA45" s="38">
        <v>20265.398000000001</v>
      </c>
      <c r="AB45" s="38">
        <v>23228.603000000003</v>
      </c>
      <c r="AC45" s="38">
        <v>21736.679</v>
      </c>
      <c r="AD45" s="38">
        <v>37168.288999999997</v>
      </c>
      <c r="AF45" s="38">
        <v>311517.31200000003</v>
      </c>
      <c r="AG45" s="38">
        <v>35820.365000000005</v>
      </c>
      <c r="AH45" s="38">
        <v>21467.514000000003</v>
      </c>
      <c r="AI45" s="38">
        <v>26927.928999999996</v>
      </c>
      <c r="AJ45" s="38">
        <v>23912.814999999995</v>
      </c>
      <c r="AK45" s="38">
        <v>24104.019000000004</v>
      </c>
      <c r="AL45" s="38">
        <v>27075.726999999999</v>
      </c>
      <c r="AM45" s="38">
        <v>22168.668000000001</v>
      </c>
      <c r="AN45" s="38">
        <v>24477.533000000003</v>
      </c>
      <c r="AO45" s="38">
        <v>26243.578000000001</v>
      </c>
      <c r="AP45" s="38">
        <v>29143.203000000001</v>
      </c>
      <c r="AQ45" s="38">
        <v>22304.95</v>
      </c>
      <c r="AR45" s="38">
        <v>27871.010999999999</v>
      </c>
      <c r="AT45" s="38">
        <v>305663.04800000001</v>
      </c>
      <c r="AU45" s="38">
        <v>31429.026000000005</v>
      </c>
      <c r="AV45" s="38">
        <v>26027.216</v>
      </c>
      <c r="AW45" s="38">
        <v>21204.841999999997</v>
      </c>
      <c r="AX45" s="38">
        <v>23503.513000000003</v>
      </c>
      <c r="AY45" s="38">
        <v>21912.248</v>
      </c>
      <c r="AZ45" s="38">
        <v>27671.062000000002</v>
      </c>
      <c r="BA45" s="38">
        <v>36959.014999999999</v>
      </c>
      <c r="BB45" s="38">
        <v>35576.823000000004</v>
      </c>
      <c r="BC45" s="38">
        <v>36462.090000000004</v>
      </c>
      <c r="BD45" s="38">
        <v>34235.592000000004</v>
      </c>
      <c r="BE45" s="38">
        <v>34400.878999999994</v>
      </c>
      <c r="BF45" s="38">
        <v>38227.595000000001</v>
      </c>
      <c r="BH45" s="38">
        <f t="shared" si="0"/>
        <v>296001.734</v>
      </c>
      <c r="BI45" s="38">
        <f t="shared" ref="BI45:BT45" si="132">BI46+BI64+BI77+BI82+BI94</f>
        <v>29492.14</v>
      </c>
      <c r="BJ45" s="38">
        <f t="shared" si="132"/>
        <v>32864.458999999995</v>
      </c>
      <c r="BK45" s="38">
        <f t="shared" si="132"/>
        <v>22941.661999999997</v>
      </c>
      <c r="BL45" s="38">
        <f t="shared" si="132"/>
        <v>22524.531999999999</v>
      </c>
      <c r="BM45" s="38">
        <f t="shared" si="132"/>
        <v>20802.986000000001</v>
      </c>
      <c r="BN45" s="38">
        <f t="shared" si="132"/>
        <v>22939.236000000004</v>
      </c>
      <c r="BO45" s="38">
        <f t="shared" si="132"/>
        <v>21986.398000000001</v>
      </c>
      <c r="BP45" s="38">
        <f t="shared" si="132"/>
        <v>21202.338999999996</v>
      </c>
      <c r="BQ45" s="38">
        <f t="shared" si="132"/>
        <v>23322.922999999995</v>
      </c>
      <c r="BR45" s="38">
        <f t="shared" si="132"/>
        <v>24476.531999999996</v>
      </c>
      <c r="BS45" s="38">
        <f t="shared" si="132"/>
        <v>23515.054000000004</v>
      </c>
      <c r="BT45" s="38">
        <f t="shared" si="132"/>
        <v>29933.473000000002</v>
      </c>
      <c r="BV45" s="38">
        <f t="shared" si="2"/>
        <v>295734.82572000002</v>
      </c>
      <c r="BW45" s="38">
        <f t="shared" ref="BW45:CH45" si="133">BW46+BW64+BW77+BW82+BW94</f>
        <v>31333.22307</v>
      </c>
      <c r="BX45" s="38">
        <f t="shared" si="133"/>
        <v>24893.01352</v>
      </c>
      <c r="BY45" s="38">
        <f t="shared" si="133"/>
        <v>21069.586140000003</v>
      </c>
      <c r="BZ45" s="38">
        <f t="shared" si="133"/>
        <v>18191.998529999997</v>
      </c>
      <c r="CA45" s="38">
        <f t="shared" si="133"/>
        <v>19883.251219999998</v>
      </c>
      <c r="CB45" s="38">
        <f t="shared" si="133"/>
        <v>24248.63637</v>
      </c>
      <c r="CC45" s="38">
        <f t="shared" si="133"/>
        <v>25761.802900000002</v>
      </c>
      <c r="CD45" s="38">
        <f t="shared" si="133"/>
        <v>25972.746829999996</v>
      </c>
      <c r="CE45" s="38">
        <f t="shared" si="133"/>
        <v>22484.877920000003</v>
      </c>
      <c r="CF45" s="38">
        <f t="shared" si="133"/>
        <v>27911.571789999995</v>
      </c>
      <c r="CG45" s="38">
        <f t="shared" si="133"/>
        <v>22956.306959999994</v>
      </c>
      <c r="CH45" s="38">
        <f t="shared" si="133"/>
        <v>31027.810470000004</v>
      </c>
      <c r="CJ45" s="38">
        <f t="shared" si="4"/>
        <v>369329.45794000005</v>
      </c>
      <c r="CK45" s="38">
        <f t="shared" ref="CK45:CV45" si="134">CK46+CK64+CK77+CK82+CK94</f>
        <v>29263.000860000004</v>
      </c>
      <c r="CL45" s="38">
        <f t="shared" si="134"/>
        <v>29093.23933</v>
      </c>
      <c r="CM45" s="38">
        <f t="shared" si="134"/>
        <v>23892.856110000001</v>
      </c>
      <c r="CN45" s="38">
        <f t="shared" si="134"/>
        <v>23781.312159999998</v>
      </c>
      <c r="CO45" s="38">
        <f t="shared" si="134"/>
        <v>24076.226209999993</v>
      </c>
      <c r="CP45" s="38">
        <f t="shared" si="134"/>
        <v>28503.391079999994</v>
      </c>
      <c r="CQ45" s="38">
        <f t="shared" si="134"/>
        <v>24399.03888</v>
      </c>
      <c r="CR45" s="38">
        <f t="shared" si="134"/>
        <v>26207.284390000001</v>
      </c>
      <c r="CS45" s="38">
        <f t="shared" si="134"/>
        <v>25927.490219999996</v>
      </c>
      <c r="CT45" s="38">
        <f t="shared" si="134"/>
        <v>77036.197690000001</v>
      </c>
      <c r="CU45" s="38">
        <f t="shared" si="134"/>
        <v>24062.496690000007</v>
      </c>
      <c r="CV45" s="38">
        <f t="shared" si="134"/>
        <v>33086.924319999998</v>
      </c>
      <c r="CX45" s="38">
        <f t="shared" si="6"/>
        <v>408145.20256103674</v>
      </c>
      <c r="CY45" s="38">
        <f t="shared" ref="CY45:DJ45" si="135">CY46+CY64+CY77+CY82+CY94</f>
        <v>39336.416554716001</v>
      </c>
      <c r="CZ45" s="38">
        <f t="shared" si="135"/>
        <v>40119.144658417456</v>
      </c>
      <c r="DA45" s="38">
        <f t="shared" si="135"/>
        <v>34132.015773820123</v>
      </c>
      <c r="DB45" s="38">
        <f t="shared" si="135"/>
        <v>33609.237990128124</v>
      </c>
      <c r="DC45" s="38">
        <f t="shared" si="135"/>
        <v>32029.796073000121</v>
      </c>
      <c r="DD45" s="38">
        <f t="shared" si="135"/>
        <v>33784.053443586119</v>
      </c>
      <c r="DE45" s="38">
        <f t="shared" si="135"/>
        <v>31165.828595362123</v>
      </c>
      <c r="DF45" s="38">
        <f t="shared" si="135"/>
        <v>32691.331626860119</v>
      </c>
      <c r="DG45" s="38">
        <f t="shared" si="135"/>
        <v>31878.521677580124</v>
      </c>
      <c r="DH45" s="38">
        <f t="shared" si="135"/>
        <v>31262.016951510122</v>
      </c>
      <c r="DI45" s="38">
        <f t="shared" si="135"/>
        <v>28661.215913414118</v>
      </c>
      <c r="DJ45" s="38">
        <f t="shared" si="135"/>
        <v>39475.623302642125</v>
      </c>
    </row>
    <row r="46" spans="2:114" s="25" customFormat="1" outlineLevel="1" x14ac:dyDescent="0.35">
      <c r="B46" s="133" t="s">
        <v>170</v>
      </c>
      <c r="C46" s="134"/>
      <c r="D46" s="53">
        <v>159167.88999999998</v>
      </c>
      <c r="E46" s="53">
        <v>13824.698</v>
      </c>
      <c r="F46" s="53">
        <v>13044.717999999997</v>
      </c>
      <c r="G46" s="53">
        <v>12480.181</v>
      </c>
      <c r="H46" s="53">
        <v>12974.614</v>
      </c>
      <c r="I46" s="53">
        <v>11807.089</v>
      </c>
      <c r="J46" s="53">
        <v>14464.169</v>
      </c>
      <c r="K46" s="53">
        <v>12276.600999999999</v>
      </c>
      <c r="L46" s="53">
        <v>13560.146000000001</v>
      </c>
      <c r="M46" s="53">
        <v>12126.553999999998</v>
      </c>
      <c r="N46" s="53">
        <v>14086.029999999999</v>
      </c>
      <c r="O46" s="53">
        <v>11681.287999999999</v>
      </c>
      <c r="P46" s="53">
        <v>16841.802</v>
      </c>
      <c r="R46" s="53">
        <v>172628.57699999999</v>
      </c>
      <c r="S46" s="53">
        <v>15553.376</v>
      </c>
      <c r="T46" s="53">
        <v>14080.530000000002</v>
      </c>
      <c r="U46" s="53">
        <v>13231.030999999999</v>
      </c>
      <c r="V46" s="53">
        <v>13641.393999999997</v>
      </c>
      <c r="W46" s="53">
        <v>12104.860999999997</v>
      </c>
      <c r="X46" s="53">
        <v>15910.92</v>
      </c>
      <c r="Y46" s="53">
        <v>13861.011</v>
      </c>
      <c r="Z46" s="53">
        <v>15910.586000000003</v>
      </c>
      <c r="AA46" s="53">
        <v>11210.048000000003</v>
      </c>
      <c r="AB46" s="53">
        <v>13566.550999999999</v>
      </c>
      <c r="AC46" s="53">
        <v>13419.606999999998</v>
      </c>
      <c r="AD46" s="53">
        <v>20138.661999999997</v>
      </c>
      <c r="AF46" s="53">
        <v>185116.45999999996</v>
      </c>
      <c r="AG46" s="53">
        <v>17972.013999999999</v>
      </c>
      <c r="AH46" s="53">
        <v>14545.485000000002</v>
      </c>
      <c r="AI46" s="53">
        <v>15752.705</v>
      </c>
      <c r="AJ46" s="53">
        <v>15002.66</v>
      </c>
      <c r="AK46" s="53">
        <v>16631.166000000001</v>
      </c>
      <c r="AL46" s="53">
        <v>15693.498</v>
      </c>
      <c r="AM46" s="53">
        <v>12723.846</v>
      </c>
      <c r="AN46" s="53">
        <v>14645.179999999998</v>
      </c>
      <c r="AO46" s="53">
        <v>15240.657000000001</v>
      </c>
      <c r="AP46" s="53">
        <v>16223.66</v>
      </c>
      <c r="AQ46" s="53">
        <v>12892.123</v>
      </c>
      <c r="AR46" s="53">
        <v>17793.466</v>
      </c>
      <c r="AT46" s="53">
        <v>190160.63399999999</v>
      </c>
      <c r="AU46" s="53">
        <v>18351.316000000006</v>
      </c>
      <c r="AV46" s="53">
        <v>16592.471999999998</v>
      </c>
      <c r="AW46" s="53">
        <v>14573.892999999998</v>
      </c>
      <c r="AX46" s="53">
        <v>16428.300999999999</v>
      </c>
      <c r="AY46" s="53">
        <v>13663.344000000001</v>
      </c>
      <c r="AZ46" s="53">
        <v>15865.098000000002</v>
      </c>
      <c r="BA46" s="53">
        <v>16980.201999999997</v>
      </c>
      <c r="BB46" s="53">
        <v>16553.349000000002</v>
      </c>
      <c r="BC46" s="53">
        <v>15609.447000000002</v>
      </c>
      <c r="BD46" s="53">
        <v>15617.862000000003</v>
      </c>
      <c r="BE46" s="53">
        <v>15761.314</v>
      </c>
      <c r="BF46" s="53">
        <v>19982.593000000001</v>
      </c>
      <c r="BH46" s="53">
        <f t="shared" si="0"/>
        <v>188431.272</v>
      </c>
      <c r="BI46" s="53">
        <f t="shared" ref="BI46:BT46" si="136">SUM(BI47:BI63)</f>
        <v>18473.902000000002</v>
      </c>
      <c r="BJ46" s="53">
        <f t="shared" si="136"/>
        <v>15600.389999999998</v>
      </c>
      <c r="BK46" s="53">
        <f t="shared" si="136"/>
        <v>14203.181999999997</v>
      </c>
      <c r="BL46" s="53">
        <f t="shared" si="136"/>
        <v>14949.179000000004</v>
      </c>
      <c r="BM46" s="53">
        <f t="shared" si="136"/>
        <v>14753.34</v>
      </c>
      <c r="BN46" s="53">
        <f t="shared" si="136"/>
        <v>15736.299000000003</v>
      </c>
      <c r="BO46" s="53">
        <f t="shared" si="136"/>
        <v>14706.142</v>
      </c>
      <c r="BP46" s="53">
        <f t="shared" si="136"/>
        <v>14218.954999999998</v>
      </c>
      <c r="BQ46" s="53">
        <f t="shared" si="136"/>
        <v>14373.332999999997</v>
      </c>
      <c r="BR46" s="53">
        <f t="shared" si="136"/>
        <v>16593.858999999997</v>
      </c>
      <c r="BS46" s="53">
        <f t="shared" si="136"/>
        <v>14374.508000000002</v>
      </c>
      <c r="BT46" s="53">
        <f t="shared" si="136"/>
        <v>20448.183000000001</v>
      </c>
      <c r="BV46" s="129">
        <f t="shared" si="2"/>
        <v>182124.69646000001</v>
      </c>
      <c r="BW46" s="53">
        <f t="shared" ref="BW46:CH46" si="137">SUM(BW47:BW63)</f>
        <v>17339.06365</v>
      </c>
      <c r="BX46" s="53">
        <f t="shared" si="137"/>
        <v>14657.935279999998</v>
      </c>
      <c r="BY46" s="53">
        <f t="shared" si="137"/>
        <v>14406.883920000002</v>
      </c>
      <c r="BZ46" s="53">
        <f t="shared" si="137"/>
        <v>14227.67539</v>
      </c>
      <c r="CA46" s="53">
        <f t="shared" si="137"/>
        <v>13878.145189999999</v>
      </c>
      <c r="CB46" s="53">
        <f t="shared" si="137"/>
        <v>15777.781919999999</v>
      </c>
      <c r="CC46" s="53">
        <f t="shared" si="137"/>
        <v>14613.841220000002</v>
      </c>
      <c r="CD46" s="53">
        <f t="shared" si="137"/>
        <v>13601.42007</v>
      </c>
      <c r="CE46" s="53">
        <f t="shared" si="137"/>
        <v>14206.698280000002</v>
      </c>
      <c r="CF46" s="53">
        <f t="shared" si="137"/>
        <v>14022.311399999995</v>
      </c>
      <c r="CG46" s="53">
        <f t="shared" si="137"/>
        <v>14933.325369999999</v>
      </c>
      <c r="CH46" s="53">
        <f t="shared" si="137"/>
        <v>20459.61477</v>
      </c>
      <c r="CJ46" s="129">
        <f t="shared" si="4"/>
        <v>203010.24473999997</v>
      </c>
      <c r="CK46" s="53">
        <f t="shared" ref="CK46:CV46" si="138">SUM(CK47:CK63)</f>
        <v>18967.191140000003</v>
      </c>
      <c r="CL46" s="53">
        <f t="shared" si="138"/>
        <v>17116.687440000002</v>
      </c>
      <c r="CM46" s="53">
        <f t="shared" si="138"/>
        <v>15526.719499999999</v>
      </c>
      <c r="CN46" s="53">
        <f t="shared" si="138"/>
        <v>16183.013049999998</v>
      </c>
      <c r="CO46" s="53">
        <f t="shared" si="138"/>
        <v>14322.673229999995</v>
      </c>
      <c r="CP46" s="53">
        <f t="shared" si="138"/>
        <v>17644.642179999999</v>
      </c>
      <c r="CQ46" s="53">
        <f t="shared" si="138"/>
        <v>15019.511820000002</v>
      </c>
      <c r="CR46" s="53">
        <f t="shared" si="138"/>
        <v>16001.242380000002</v>
      </c>
      <c r="CS46" s="53">
        <f t="shared" si="138"/>
        <v>15912.400459999997</v>
      </c>
      <c r="CT46" s="53">
        <f t="shared" si="138"/>
        <v>14418.314929999999</v>
      </c>
      <c r="CU46" s="53">
        <f t="shared" si="138"/>
        <v>15818.188600000003</v>
      </c>
      <c r="CV46" s="53">
        <f t="shared" si="138"/>
        <v>26079.66001</v>
      </c>
      <c r="CW46" s="206"/>
      <c r="CX46" s="129">
        <f t="shared" si="6"/>
        <v>231457.38277276003</v>
      </c>
      <c r="CY46" s="53">
        <f t="shared" ref="CY46:DJ46" si="139">SUM(CY47:CY63)</f>
        <v>23471.976540000003</v>
      </c>
      <c r="CZ46" s="53">
        <f t="shared" si="139"/>
        <v>19918.401632519999</v>
      </c>
      <c r="DA46" s="53">
        <f t="shared" si="139"/>
        <v>17886.722962520002</v>
      </c>
      <c r="DB46" s="53">
        <f t="shared" si="139"/>
        <v>19055.487588079999</v>
      </c>
      <c r="DC46" s="53">
        <f t="shared" si="139"/>
        <v>17699.147088080001</v>
      </c>
      <c r="DD46" s="53">
        <f t="shared" si="139"/>
        <v>19733.18115058</v>
      </c>
      <c r="DE46" s="53">
        <f t="shared" si="139"/>
        <v>17550.182128080003</v>
      </c>
      <c r="DF46" s="53">
        <f t="shared" si="139"/>
        <v>18423.672978079998</v>
      </c>
      <c r="DG46" s="53">
        <f t="shared" si="139"/>
        <v>17519.816165580003</v>
      </c>
      <c r="DH46" s="53">
        <f t="shared" si="139"/>
        <v>17681.617700580002</v>
      </c>
      <c r="DI46" s="53">
        <f t="shared" si="139"/>
        <v>17478.297638080003</v>
      </c>
      <c r="DJ46" s="53">
        <f t="shared" si="139"/>
        <v>25038.879200580002</v>
      </c>
    </row>
    <row r="47" spans="2:114" s="42" customFormat="1" outlineLevel="2" x14ac:dyDescent="0.35">
      <c r="B47" s="47" t="s">
        <v>171</v>
      </c>
      <c r="C47" s="40"/>
      <c r="D47" s="41">
        <v>64934.328999999998</v>
      </c>
      <c r="E47" s="41">
        <v>4794.1679999999997</v>
      </c>
      <c r="F47" s="41">
        <v>5171.8130000000001</v>
      </c>
      <c r="G47" s="41">
        <v>5008.7560000000003</v>
      </c>
      <c r="H47" s="41">
        <v>5904.7749999999996</v>
      </c>
      <c r="I47" s="41">
        <v>5319.5950000000003</v>
      </c>
      <c r="J47" s="41">
        <v>5494.43</v>
      </c>
      <c r="K47" s="41">
        <v>4891.857</v>
      </c>
      <c r="L47" s="41">
        <v>5775.4139999999998</v>
      </c>
      <c r="M47" s="41">
        <v>5570.9179999999997</v>
      </c>
      <c r="N47" s="41">
        <v>5361.2730000000001</v>
      </c>
      <c r="O47" s="41">
        <v>5460.4449999999997</v>
      </c>
      <c r="P47" s="41">
        <v>6180.8850000000002</v>
      </c>
      <c r="R47" s="41">
        <v>96352.427999999985</v>
      </c>
      <c r="S47" s="41">
        <v>7946.5510000000004</v>
      </c>
      <c r="T47" s="41">
        <v>8026.9040000000005</v>
      </c>
      <c r="U47" s="41">
        <v>7789.5439999999999</v>
      </c>
      <c r="V47" s="41">
        <v>8162.4</v>
      </c>
      <c r="W47" s="41">
        <v>8086.9759999999997</v>
      </c>
      <c r="X47" s="41">
        <v>7983.2330000000002</v>
      </c>
      <c r="Y47" s="41">
        <v>7464.5429999999997</v>
      </c>
      <c r="Z47" s="41">
        <v>8295.5810000000001</v>
      </c>
      <c r="AA47" s="41">
        <v>7924.866</v>
      </c>
      <c r="AB47" s="41">
        <v>7917.3729999999996</v>
      </c>
      <c r="AC47" s="41">
        <v>7951.1220000000003</v>
      </c>
      <c r="AD47" s="41">
        <v>8803.3349999999991</v>
      </c>
      <c r="AF47" s="41">
        <v>101309.38699999999</v>
      </c>
      <c r="AG47" s="41">
        <v>8978.4950000000008</v>
      </c>
      <c r="AH47" s="41">
        <v>7712.7470000000003</v>
      </c>
      <c r="AI47" s="41">
        <v>7904.3649999999998</v>
      </c>
      <c r="AJ47" s="41">
        <v>9763.8649999999998</v>
      </c>
      <c r="AK47" s="41">
        <v>8692.9040000000005</v>
      </c>
      <c r="AL47" s="41">
        <v>8345.4120000000003</v>
      </c>
      <c r="AM47" s="41">
        <v>8040.3549999999996</v>
      </c>
      <c r="AN47" s="41">
        <v>8732.0570000000007</v>
      </c>
      <c r="AO47" s="41">
        <v>8392.0210000000006</v>
      </c>
      <c r="AP47" s="41">
        <v>8001.8509999999997</v>
      </c>
      <c r="AQ47" s="41">
        <v>7987.0309999999999</v>
      </c>
      <c r="AR47" s="41">
        <v>8758.2839999999997</v>
      </c>
      <c r="AT47" s="41">
        <v>99406.906000000003</v>
      </c>
      <c r="AU47" s="41">
        <v>9175.732</v>
      </c>
      <c r="AV47" s="41">
        <v>7734.4560000000001</v>
      </c>
      <c r="AW47" s="41">
        <v>7883.2640000000001</v>
      </c>
      <c r="AX47" s="41">
        <v>8263.2960000000003</v>
      </c>
      <c r="AY47" s="41">
        <v>8094.1840000000002</v>
      </c>
      <c r="AZ47" s="41">
        <v>8078.7510000000002</v>
      </c>
      <c r="BA47" s="41">
        <v>7066.7550000000001</v>
      </c>
      <c r="BB47" s="41">
        <v>9164.7960000000003</v>
      </c>
      <c r="BC47" s="41">
        <v>8234.0220000000008</v>
      </c>
      <c r="BD47" s="41">
        <v>8203.6110000000008</v>
      </c>
      <c r="BE47" s="41">
        <v>8250.2780000000002</v>
      </c>
      <c r="BF47" s="41">
        <v>8326.5370000000003</v>
      </c>
      <c r="BH47" s="41">
        <f t="shared" si="0"/>
        <v>101670.69000000002</v>
      </c>
      <c r="BI47" s="128">
        <v>9456.991</v>
      </c>
      <c r="BJ47" s="128">
        <v>7926.2759999999998</v>
      </c>
      <c r="BK47" s="128">
        <v>7888.6319999999996</v>
      </c>
      <c r="BL47" s="128">
        <v>8344.3359999999993</v>
      </c>
      <c r="BM47" s="128">
        <v>7988.11</v>
      </c>
      <c r="BN47" s="128">
        <v>8179.3819999999996</v>
      </c>
      <c r="BO47" s="128">
        <v>7782.0649999999996</v>
      </c>
      <c r="BP47" s="128">
        <v>8422.0239999999994</v>
      </c>
      <c r="BQ47" s="128">
        <v>8219.5859999999993</v>
      </c>
      <c r="BR47" s="128">
        <v>10172.876</v>
      </c>
      <c r="BS47" s="128">
        <v>8216.0360000000001</v>
      </c>
      <c r="BT47" s="128">
        <v>9074.3760000000002</v>
      </c>
      <c r="BV47" s="128">
        <f t="shared" si="2"/>
        <v>75871.741479999997</v>
      </c>
      <c r="BW47" s="74">
        <v>5328.1573199999993</v>
      </c>
      <c r="BX47" s="74">
        <v>6070.8309600000011</v>
      </c>
      <c r="BY47" s="74">
        <v>5804.3707900000018</v>
      </c>
      <c r="BZ47" s="74">
        <v>6253.7470400000002</v>
      </c>
      <c r="CA47" s="74">
        <v>5876.83014</v>
      </c>
      <c r="CB47" s="74">
        <v>6333.8863499999998</v>
      </c>
      <c r="CC47" s="74">
        <v>5924.9979799999992</v>
      </c>
      <c r="CD47" s="74">
        <v>6254.7662900000005</v>
      </c>
      <c r="CE47" s="74">
        <v>6333.62093</v>
      </c>
      <c r="CF47" s="74">
        <v>6385.0715999999984</v>
      </c>
      <c r="CG47" s="74">
        <v>6604.0279799999998</v>
      </c>
      <c r="CH47" s="74">
        <v>8701.4341000000022</v>
      </c>
      <c r="CJ47" s="128">
        <f t="shared" si="4"/>
        <v>84119.882869999987</v>
      </c>
      <c r="CK47" s="74">
        <v>6456.6203500000001</v>
      </c>
      <c r="CL47" s="74">
        <v>6576.0229900000004</v>
      </c>
      <c r="CM47" s="74">
        <v>6207.5721199999998</v>
      </c>
      <c r="CN47" s="74">
        <v>6633.7223099999992</v>
      </c>
      <c r="CO47" s="74">
        <v>6460.0222099999992</v>
      </c>
      <c r="CP47" s="74">
        <v>6711.8789400000005</v>
      </c>
      <c r="CQ47" s="74">
        <v>6192.8583500000004</v>
      </c>
      <c r="CR47" s="74">
        <v>7430.3706599999987</v>
      </c>
      <c r="CS47" s="74">
        <v>6504.1490100000001</v>
      </c>
      <c r="CT47" s="74">
        <v>6447.7005099999997</v>
      </c>
      <c r="CU47" s="74">
        <v>6545.3570600000003</v>
      </c>
      <c r="CV47" s="74">
        <v>11953.608359999998</v>
      </c>
      <c r="CW47" s="205"/>
      <c r="CX47" s="128">
        <f t="shared" si="6"/>
        <v>95734.946318179995</v>
      </c>
      <c r="CY47" s="74">
        <v>7502.5204246399999</v>
      </c>
      <c r="CZ47" s="74">
        <v>7779.9329921399994</v>
      </c>
      <c r="DA47" s="74">
        <v>7955.6126171400001</v>
      </c>
      <c r="DB47" s="74">
        <v>8624.9403521399981</v>
      </c>
      <c r="DC47" s="74">
        <v>7679.0826971400002</v>
      </c>
      <c r="DD47" s="74">
        <v>7496.19877464</v>
      </c>
      <c r="DE47" s="74">
        <v>7583.44452714</v>
      </c>
      <c r="DF47" s="74">
        <v>8692.6672121399988</v>
      </c>
      <c r="DG47" s="74">
        <v>7938.8509346399997</v>
      </c>
      <c r="DH47" s="74">
        <v>7889.3957246399996</v>
      </c>
      <c r="DI47" s="74">
        <v>7883.23452714</v>
      </c>
      <c r="DJ47" s="74">
        <v>8709.0655346399999</v>
      </c>
    </row>
    <row r="48" spans="2:114" s="42" customFormat="1" outlineLevel="2" x14ac:dyDescent="0.35">
      <c r="B48" s="47" t="s">
        <v>172</v>
      </c>
      <c r="C48" s="40"/>
      <c r="D48" s="41">
        <v>44141.638999999996</v>
      </c>
      <c r="E48" s="41">
        <v>4990.3289999999997</v>
      </c>
      <c r="F48" s="41">
        <v>3651.8620000000001</v>
      </c>
      <c r="G48" s="41">
        <v>3193.4259999999999</v>
      </c>
      <c r="H48" s="41">
        <v>3477.9969999999998</v>
      </c>
      <c r="I48" s="41">
        <v>3656.44</v>
      </c>
      <c r="J48" s="41">
        <v>3287.0729999999999</v>
      </c>
      <c r="K48" s="41">
        <v>3493.6089999999999</v>
      </c>
      <c r="L48" s="41">
        <v>3286.8209999999999</v>
      </c>
      <c r="M48" s="41">
        <v>3742.413</v>
      </c>
      <c r="N48" s="41">
        <v>3342.9630000000002</v>
      </c>
      <c r="O48" s="41">
        <v>3431.4879999999998</v>
      </c>
      <c r="P48" s="41">
        <v>4587.2179999999998</v>
      </c>
      <c r="R48" s="41">
        <v>17921.949000000004</v>
      </c>
      <c r="S48" s="41">
        <v>1714.2470000000001</v>
      </c>
      <c r="T48" s="41">
        <v>1413.6089999999999</v>
      </c>
      <c r="U48" s="41">
        <v>1510.277</v>
      </c>
      <c r="V48" s="41">
        <v>1373.202</v>
      </c>
      <c r="W48" s="41">
        <v>1486.7729999999999</v>
      </c>
      <c r="X48" s="41">
        <v>1418.3589999999999</v>
      </c>
      <c r="Y48" s="41">
        <v>1459.1179999999999</v>
      </c>
      <c r="Z48" s="41">
        <v>1525.9739999999999</v>
      </c>
      <c r="AA48" s="41">
        <v>1503.644</v>
      </c>
      <c r="AB48" s="41">
        <v>1315.3869999999999</v>
      </c>
      <c r="AC48" s="41">
        <v>1339.681</v>
      </c>
      <c r="AD48" s="41">
        <v>1861.6780000000001</v>
      </c>
      <c r="AF48" s="41">
        <v>20528.079000000002</v>
      </c>
      <c r="AG48" s="41">
        <v>2677.7280000000001</v>
      </c>
      <c r="AH48" s="41">
        <v>1525.6089999999999</v>
      </c>
      <c r="AI48" s="41">
        <v>1709.644</v>
      </c>
      <c r="AJ48" s="41">
        <v>1820.528</v>
      </c>
      <c r="AK48" s="41">
        <v>1998.895</v>
      </c>
      <c r="AL48" s="41">
        <v>1451.049</v>
      </c>
      <c r="AM48" s="41">
        <v>1563.08</v>
      </c>
      <c r="AN48" s="41">
        <v>1468.22</v>
      </c>
      <c r="AO48" s="41">
        <v>1532.8389999999999</v>
      </c>
      <c r="AP48" s="41">
        <v>1410.5250000000001</v>
      </c>
      <c r="AQ48" s="41">
        <v>1376.777</v>
      </c>
      <c r="AR48" s="41">
        <v>1993.1849999999999</v>
      </c>
      <c r="AT48" s="41">
        <v>17577.991999999998</v>
      </c>
      <c r="AU48" s="41">
        <v>1829.7370000000001</v>
      </c>
      <c r="AV48" s="41">
        <v>1486.2080000000001</v>
      </c>
      <c r="AW48" s="41">
        <v>1383.4570000000001</v>
      </c>
      <c r="AX48" s="41">
        <v>1347.328</v>
      </c>
      <c r="AY48" s="41">
        <v>1280.5509999999999</v>
      </c>
      <c r="AZ48" s="41">
        <v>1317.338</v>
      </c>
      <c r="BA48" s="41">
        <v>1545.6389999999999</v>
      </c>
      <c r="BB48" s="41">
        <v>1534.4570000000001</v>
      </c>
      <c r="BC48" s="41">
        <v>1533.165</v>
      </c>
      <c r="BD48" s="41">
        <v>1535.7139999999999</v>
      </c>
      <c r="BE48" s="41">
        <v>1531.8019999999999</v>
      </c>
      <c r="BF48" s="41">
        <v>1547.5150000000001</v>
      </c>
      <c r="BH48" s="41">
        <f t="shared" si="0"/>
        <v>18704.834999999999</v>
      </c>
      <c r="BI48" s="128">
        <v>1884.7729999999999</v>
      </c>
      <c r="BJ48" s="128">
        <v>1514.9190000000001</v>
      </c>
      <c r="BK48" s="128">
        <v>1396.9459999999999</v>
      </c>
      <c r="BL48" s="128">
        <v>1431.057</v>
      </c>
      <c r="BM48" s="128">
        <v>1473.1320000000001</v>
      </c>
      <c r="BN48" s="128">
        <v>1395.598</v>
      </c>
      <c r="BO48" s="128">
        <v>1471.5070000000001</v>
      </c>
      <c r="BP48" s="128">
        <v>1444.876</v>
      </c>
      <c r="BQ48" s="128">
        <v>1454.912</v>
      </c>
      <c r="BR48" s="128">
        <v>1685.58</v>
      </c>
      <c r="BS48" s="128">
        <v>1503.123</v>
      </c>
      <c r="BT48" s="128">
        <v>2048.4119999999998</v>
      </c>
      <c r="BV48" s="128">
        <f t="shared" si="2"/>
        <v>47019.487260000002</v>
      </c>
      <c r="BW48" s="74">
        <v>5783.1581799999994</v>
      </c>
      <c r="BX48" s="74">
        <v>3591.7852599999997</v>
      </c>
      <c r="BY48" s="74">
        <v>3520.1150999999995</v>
      </c>
      <c r="BZ48" s="74">
        <v>3472.4378499999998</v>
      </c>
      <c r="CA48" s="74">
        <v>3593.2450199999994</v>
      </c>
      <c r="CB48" s="74">
        <v>3405.5021900000006</v>
      </c>
      <c r="CC48" s="74">
        <v>3761.19263</v>
      </c>
      <c r="CD48" s="74">
        <v>3773.1651000000002</v>
      </c>
      <c r="CE48" s="74">
        <v>3759.2901100000004</v>
      </c>
      <c r="CF48" s="74">
        <v>3759.7838700000002</v>
      </c>
      <c r="CG48" s="74">
        <v>3743.4780999999998</v>
      </c>
      <c r="CH48" s="74">
        <v>4856.33385</v>
      </c>
      <c r="CJ48" s="128">
        <f t="shared" si="4"/>
        <v>52034.114840000009</v>
      </c>
      <c r="CK48" s="74">
        <v>7112.8845799999999</v>
      </c>
      <c r="CL48" s="74">
        <v>3916.2295599999998</v>
      </c>
      <c r="CM48" s="74">
        <v>3940.2848300000001</v>
      </c>
      <c r="CN48" s="74">
        <v>3832.0852100000002</v>
      </c>
      <c r="CO48" s="74">
        <v>4118.5715299999993</v>
      </c>
      <c r="CP48" s="74">
        <v>3812.2925700000005</v>
      </c>
      <c r="CQ48" s="74">
        <v>4082.4414100000004</v>
      </c>
      <c r="CR48" s="74">
        <v>3932.9370699999999</v>
      </c>
      <c r="CS48" s="74">
        <v>4355.5704499999993</v>
      </c>
      <c r="CT48" s="74">
        <v>3858.8336800000002</v>
      </c>
      <c r="CU48" s="74">
        <v>3871.3856700000001</v>
      </c>
      <c r="CV48" s="74">
        <v>5200.5982799999992</v>
      </c>
      <c r="CW48" s="205"/>
      <c r="CX48" s="128">
        <f t="shared" si="6"/>
        <v>62206.293650000007</v>
      </c>
      <c r="CY48" s="74">
        <v>10165.463960000001</v>
      </c>
      <c r="CZ48" s="74">
        <v>4615.0547999999999</v>
      </c>
      <c r="DA48" s="74">
        <v>4554.3394200000002</v>
      </c>
      <c r="DB48" s="74">
        <v>4563.7529999999997</v>
      </c>
      <c r="DC48" s="74">
        <v>4585.7564900000007</v>
      </c>
      <c r="DD48" s="74">
        <v>4635.0560999999998</v>
      </c>
      <c r="DE48" s="74">
        <v>4593.9816700000001</v>
      </c>
      <c r="DF48" s="74">
        <v>4556.5288</v>
      </c>
      <c r="DG48" s="74">
        <v>4558.0478700000003</v>
      </c>
      <c r="DH48" s="74">
        <v>4563.3230999999996</v>
      </c>
      <c r="DI48" s="74">
        <v>4563.9802900000004</v>
      </c>
      <c r="DJ48" s="74">
        <v>6251.0081500000006</v>
      </c>
    </row>
    <row r="49" spans="2:114" s="42" customFormat="1" outlineLevel="2" x14ac:dyDescent="0.35">
      <c r="B49" s="47" t="s">
        <v>173</v>
      </c>
      <c r="C49" s="40"/>
      <c r="D49" s="41">
        <v>6271.8279999999995</v>
      </c>
      <c r="E49" s="41">
        <v>1117.3579999999999</v>
      </c>
      <c r="F49" s="41">
        <v>434.17399999999998</v>
      </c>
      <c r="G49" s="41">
        <v>340.93200000000002</v>
      </c>
      <c r="H49" s="41">
        <v>283.274</v>
      </c>
      <c r="I49" s="41">
        <v>100.679</v>
      </c>
      <c r="J49" s="41">
        <v>1360.37</v>
      </c>
      <c r="K49" s="41">
        <v>0</v>
      </c>
      <c r="L49" s="41">
        <v>0</v>
      </c>
      <c r="M49" s="41">
        <v>0</v>
      </c>
      <c r="N49" s="41">
        <v>0</v>
      </c>
      <c r="O49" s="41">
        <v>10.945</v>
      </c>
      <c r="P49" s="41">
        <v>2624.096</v>
      </c>
      <c r="R49" s="41">
        <v>7491.0999999999985</v>
      </c>
      <c r="S49" s="41">
        <v>1204.739</v>
      </c>
      <c r="T49" s="41">
        <v>854.81899999999996</v>
      </c>
      <c r="U49" s="41">
        <v>415.62400000000002</v>
      </c>
      <c r="V49" s="41">
        <v>389.8</v>
      </c>
      <c r="W49" s="41">
        <v>269.03500000000003</v>
      </c>
      <c r="X49" s="41">
        <v>1151.578</v>
      </c>
      <c r="Y49" s="41">
        <v>0</v>
      </c>
      <c r="Z49" s="41">
        <v>0</v>
      </c>
      <c r="AA49" s="41">
        <v>0</v>
      </c>
      <c r="AB49" s="41">
        <v>0</v>
      </c>
      <c r="AC49" s="41">
        <v>3.8159999999999998</v>
      </c>
      <c r="AD49" s="41">
        <v>3201.6889999999999</v>
      </c>
      <c r="AF49" s="41">
        <v>7187.5790000000015</v>
      </c>
      <c r="AG49" s="41">
        <v>1000.639</v>
      </c>
      <c r="AH49" s="41">
        <v>615.29499999999996</v>
      </c>
      <c r="AI49" s="41">
        <v>488.82499999999999</v>
      </c>
      <c r="AJ49" s="41">
        <v>329.93400000000003</v>
      </c>
      <c r="AK49" s="41">
        <v>233.48699999999999</v>
      </c>
      <c r="AL49" s="41">
        <v>1501.44</v>
      </c>
      <c r="AM49" s="41">
        <v>0</v>
      </c>
      <c r="AN49" s="41">
        <v>0</v>
      </c>
      <c r="AO49" s="41">
        <v>0</v>
      </c>
      <c r="AP49" s="41">
        <v>0</v>
      </c>
      <c r="AQ49" s="41">
        <v>26.18</v>
      </c>
      <c r="AR49" s="41">
        <v>2991.779</v>
      </c>
      <c r="AT49" s="41">
        <v>6984.2120000000004</v>
      </c>
      <c r="AU49" s="41">
        <v>1137.527</v>
      </c>
      <c r="AV49" s="41">
        <v>609.28800000000001</v>
      </c>
      <c r="AW49" s="41">
        <v>355.85</v>
      </c>
      <c r="AX49" s="41">
        <v>378.57299999999998</v>
      </c>
      <c r="AY49" s="41">
        <v>282.16699999999997</v>
      </c>
      <c r="AZ49" s="41">
        <v>1340.951</v>
      </c>
      <c r="BA49" s="41">
        <v>0</v>
      </c>
      <c r="BB49" s="41">
        <v>0</v>
      </c>
      <c r="BC49" s="41">
        <v>0</v>
      </c>
      <c r="BD49" s="41">
        <v>0</v>
      </c>
      <c r="BE49" s="41">
        <v>147.364</v>
      </c>
      <c r="BF49" s="41">
        <v>3000</v>
      </c>
      <c r="BH49" s="41">
        <f t="shared" si="0"/>
        <v>7136.6739999999991</v>
      </c>
      <c r="BI49" s="128">
        <v>1187.9929999999999</v>
      </c>
      <c r="BJ49" s="128">
        <v>628.05999999999995</v>
      </c>
      <c r="BK49" s="128">
        <v>425.238</v>
      </c>
      <c r="BL49" s="128">
        <v>456.70100000000002</v>
      </c>
      <c r="BM49" s="128">
        <v>245.01499999999999</v>
      </c>
      <c r="BN49" s="128">
        <v>1254.4739999999999</v>
      </c>
      <c r="BO49" s="128" t="s">
        <v>289</v>
      </c>
      <c r="BP49" s="128" t="s">
        <v>289</v>
      </c>
      <c r="BQ49" s="128" t="s">
        <v>289</v>
      </c>
      <c r="BR49" s="128" t="s">
        <v>289</v>
      </c>
      <c r="BS49" s="128">
        <v>12.914999999999999</v>
      </c>
      <c r="BT49" s="128">
        <v>2926.2779999999998</v>
      </c>
      <c r="BV49" s="128">
        <f t="shared" si="2"/>
        <v>7759.4315799999995</v>
      </c>
      <c r="BW49" s="74">
        <v>1429.3403999999998</v>
      </c>
      <c r="BX49" s="74">
        <v>529.34650999999997</v>
      </c>
      <c r="BY49" s="74">
        <v>326.47247000000004</v>
      </c>
      <c r="BZ49" s="74">
        <v>483.64130999999998</v>
      </c>
      <c r="CA49" s="74">
        <v>203.82906</v>
      </c>
      <c r="CB49" s="74">
        <v>1310.7505999999998</v>
      </c>
      <c r="CC49" s="74">
        <v>0</v>
      </c>
      <c r="CD49" s="74">
        <v>0</v>
      </c>
      <c r="CE49" s="74">
        <v>0</v>
      </c>
      <c r="CF49" s="74">
        <v>0</v>
      </c>
      <c r="CG49" s="74">
        <v>13.80161</v>
      </c>
      <c r="CH49" s="74">
        <v>3462.2496199999996</v>
      </c>
      <c r="CJ49" s="128">
        <f t="shared" si="4"/>
        <v>7559.7753199999988</v>
      </c>
      <c r="CK49" s="74">
        <v>298.36455999999998</v>
      </c>
      <c r="CL49" s="74">
        <v>527.84631999999999</v>
      </c>
      <c r="CM49" s="74">
        <v>836.12304000000006</v>
      </c>
      <c r="CN49" s="74">
        <v>383.98176000000001</v>
      </c>
      <c r="CO49" s="74">
        <v>162.28037</v>
      </c>
      <c r="CP49" s="74">
        <v>2000.7757199999999</v>
      </c>
      <c r="CQ49" s="74">
        <v>0</v>
      </c>
      <c r="CR49" s="74">
        <v>0</v>
      </c>
      <c r="CS49" s="74">
        <v>0</v>
      </c>
      <c r="CT49" s="74">
        <v>0</v>
      </c>
      <c r="CU49" s="74">
        <v>15.60374</v>
      </c>
      <c r="CV49" s="74">
        <v>3334.79981</v>
      </c>
      <c r="CW49" s="205"/>
      <c r="CX49" s="128">
        <f t="shared" si="6"/>
        <v>8483.212669999999</v>
      </c>
      <c r="CY49" s="74">
        <v>0</v>
      </c>
      <c r="CZ49" s="74">
        <v>2040.38554</v>
      </c>
      <c r="DA49" s="74">
        <v>336.75635</v>
      </c>
      <c r="DB49" s="74">
        <v>498.87601000000001</v>
      </c>
      <c r="DC49" s="74">
        <v>210.24967000000001</v>
      </c>
      <c r="DD49" s="74">
        <v>1372.0392400000001</v>
      </c>
      <c r="DE49" s="74">
        <v>0</v>
      </c>
      <c r="DF49" s="74">
        <v>0</v>
      </c>
      <c r="DG49" s="74">
        <v>0</v>
      </c>
      <c r="DH49" s="74">
        <v>0</v>
      </c>
      <c r="DI49" s="74">
        <v>46.417500000000004</v>
      </c>
      <c r="DJ49" s="74">
        <v>3978.4883599999998</v>
      </c>
    </row>
    <row r="50" spans="2:114" s="42" customFormat="1" outlineLevel="2" x14ac:dyDescent="0.35">
      <c r="B50" s="47" t="s">
        <v>174</v>
      </c>
      <c r="C50" s="40"/>
      <c r="D50" s="41">
        <v>8085.1039999999994</v>
      </c>
      <c r="E50" s="41">
        <v>620.46400000000006</v>
      </c>
      <c r="F50" s="41">
        <v>701.02499999999998</v>
      </c>
      <c r="G50" s="41">
        <v>796.74300000000005</v>
      </c>
      <c r="H50" s="41">
        <v>454.21600000000001</v>
      </c>
      <c r="I50" s="41">
        <v>220.49799999999999</v>
      </c>
      <c r="J50" s="41">
        <v>607.41899999999998</v>
      </c>
      <c r="K50" s="41">
        <v>1379.298</v>
      </c>
      <c r="L50" s="41">
        <v>201.26599999999999</v>
      </c>
      <c r="M50" s="41">
        <v>597.89200000000005</v>
      </c>
      <c r="N50" s="41">
        <v>590.84199999999998</v>
      </c>
      <c r="O50" s="41">
        <v>345.95699999999999</v>
      </c>
      <c r="P50" s="41">
        <v>1569.4839999999999</v>
      </c>
      <c r="R50" s="41">
        <v>8529.273000000001</v>
      </c>
      <c r="S50" s="41">
        <v>588.03499999999997</v>
      </c>
      <c r="T50" s="41">
        <v>498.58100000000002</v>
      </c>
      <c r="U50" s="41">
        <v>644.76300000000003</v>
      </c>
      <c r="V50" s="41">
        <v>686.34500000000003</v>
      </c>
      <c r="W50" s="41">
        <v>522.649</v>
      </c>
      <c r="X50" s="41">
        <v>1039.357</v>
      </c>
      <c r="Y50" s="41">
        <v>966.20399999999995</v>
      </c>
      <c r="Z50" s="41">
        <v>498.745</v>
      </c>
      <c r="AA50" s="41">
        <v>460.62400000000002</v>
      </c>
      <c r="AB50" s="41">
        <v>541.12</v>
      </c>
      <c r="AC50" s="41">
        <v>582.98400000000004</v>
      </c>
      <c r="AD50" s="41">
        <v>1499.866</v>
      </c>
      <c r="AF50" s="41">
        <v>8638.8289999999997</v>
      </c>
      <c r="AG50" s="41">
        <v>648.15700000000004</v>
      </c>
      <c r="AH50" s="41">
        <v>933.923</v>
      </c>
      <c r="AI50" s="41">
        <v>785.06200000000001</v>
      </c>
      <c r="AJ50" s="41">
        <v>574.23400000000004</v>
      </c>
      <c r="AK50" s="41">
        <v>401.55200000000002</v>
      </c>
      <c r="AL50" s="41">
        <v>1067.2239999999999</v>
      </c>
      <c r="AM50" s="41">
        <v>878.76700000000005</v>
      </c>
      <c r="AN50" s="41">
        <v>578.23199999999997</v>
      </c>
      <c r="AO50" s="41">
        <v>599.01199999999994</v>
      </c>
      <c r="AP50" s="41">
        <v>568.697</v>
      </c>
      <c r="AQ50" s="41">
        <v>434.11500000000001</v>
      </c>
      <c r="AR50" s="41">
        <v>1169.854</v>
      </c>
      <c r="AT50" s="41">
        <v>8861.6749999999993</v>
      </c>
      <c r="AU50" s="41">
        <v>1040.289</v>
      </c>
      <c r="AV50" s="41">
        <v>935.10799999999995</v>
      </c>
      <c r="AW50" s="41">
        <v>588.33799999999997</v>
      </c>
      <c r="AX50" s="41">
        <v>736.80499999999995</v>
      </c>
      <c r="AY50" s="41">
        <v>502.50799999999998</v>
      </c>
      <c r="AZ50" s="41">
        <v>730.29600000000005</v>
      </c>
      <c r="BA50" s="41">
        <v>1262.5530000000001</v>
      </c>
      <c r="BB50" s="41">
        <v>407.95400000000001</v>
      </c>
      <c r="BC50" s="41">
        <v>393.27699999999999</v>
      </c>
      <c r="BD50" s="41">
        <v>422.24</v>
      </c>
      <c r="BE50" s="41">
        <v>377.79500000000002</v>
      </c>
      <c r="BF50" s="41">
        <v>1501.241</v>
      </c>
      <c r="BH50" s="41">
        <f t="shared" si="0"/>
        <v>9785.75</v>
      </c>
      <c r="BI50" s="128">
        <v>1252.2360000000001</v>
      </c>
      <c r="BJ50" s="128">
        <v>926.41300000000001</v>
      </c>
      <c r="BK50" s="128">
        <v>699.72199999999998</v>
      </c>
      <c r="BL50" s="128">
        <v>745.78</v>
      </c>
      <c r="BM50" s="128">
        <v>486.00799999999998</v>
      </c>
      <c r="BN50" s="128">
        <v>698.56399999999996</v>
      </c>
      <c r="BO50" s="128">
        <v>1215.5050000000001</v>
      </c>
      <c r="BP50" s="128">
        <v>489.11099999999999</v>
      </c>
      <c r="BQ50" s="128">
        <v>547.24800000000005</v>
      </c>
      <c r="BR50" s="128">
        <v>605.36800000000005</v>
      </c>
      <c r="BS50" s="128">
        <v>443.69499999999999</v>
      </c>
      <c r="BT50" s="128">
        <v>1676.1</v>
      </c>
      <c r="BV50" s="128">
        <f t="shared" si="2"/>
        <v>8431.8470200000011</v>
      </c>
      <c r="BW50" s="74">
        <v>807.42326000000003</v>
      </c>
      <c r="BX50" s="74">
        <v>663.08204000000001</v>
      </c>
      <c r="BY50" s="74">
        <v>519.68670999999995</v>
      </c>
      <c r="BZ50" s="74">
        <v>825.16557999999998</v>
      </c>
      <c r="CA50" s="74">
        <v>611.30171999999993</v>
      </c>
      <c r="CB50" s="74">
        <v>751.70240000000013</v>
      </c>
      <c r="CC50" s="74">
        <v>1425.92111</v>
      </c>
      <c r="CD50" s="74">
        <v>554.09655000000009</v>
      </c>
      <c r="CE50" s="74">
        <v>695.74027999999998</v>
      </c>
      <c r="CF50" s="74">
        <v>638.41001000000006</v>
      </c>
      <c r="CG50" s="74">
        <v>206.98678000000001</v>
      </c>
      <c r="CH50" s="74">
        <v>732.33057999999994</v>
      </c>
      <c r="CJ50" s="128">
        <f t="shared" si="4"/>
        <v>9722.8691099999996</v>
      </c>
      <c r="CK50" s="74">
        <v>385.40252000000004</v>
      </c>
      <c r="CL50" s="74">
        <v>738.42459999999994</v>
      </c>
      <c r="CM50" s="74">
        <v>1230.8613600000001</v>
      </c>
      <c r="CN50" s="74">
        <v>659.39949999999999</v>
      </c>
      <c r="CO50" s="74">
        <v>357.63552999999996</v>
      </c>
      <c r="CP50" s="74">
        <v>993.35535000000004</v>
      </c>
      <c r="CQ50" s="74">
        <v>1108.60276</v>
      </c>
      <c r="CR50" s="74">
        <v>505.18757999999997</v>
      </c>
      <c r="CS50" s="74">
        <v>666.53832999999997</v>
      </c>
      <c r="CT50" s="74">
        <v>646.76303999999993</v>
      </c>
      <c r="CU50" s="74">
        <v>657.21154999999987</v>
      </c>
      <c r="CV50" s="74">
        <v>1773.4869899999999</v>
      </c>
      <c r="CW50" s="205"/>
      <c r="CX50" s="128">
        <f t="shared" si="6"/>
        <v>10135.49165</v>
      </c>
      <c r="CY50" s="74">
        <v>1142.8303600000002</v>
      </c>
      <c r="CZ50" s="74">
        <v>744.77859000000001</v>
      </c>
      <c r="DA50" s="74">
        <v>510.53909000000004</v>
      </c>
      <c r="DB50" s="74">
        <v>603.50611000000004</v>
      </c>
      <c r="DC50" s="74">
        <v>878.54968999999994</v>
      </c>
      <c r="DD50" s="74">
        <v>1494.7948799999999</v>
      </c>
      <c r="DE50" s="74">
        <v>1006.0672499999999</v>
      </c>
      <c r="DF50" s="74">
        <v>513.20362999999998</v>
      </c>
      <c r="DG50" s="74">
        <v>532.19200000000001</v>
      </c>
      <c r="DH50" s="74">
        <v>598.13228000000004</v>
      </c>
      <c r="DI50" s="74">
        <v>606.34721000000002</v>
      </c>
      <c r="DJ50" s="74">
        <v>1504.5505600000001</v>
      </c>
    </row>
    <row r="51" spans="2:114" s="42" customFormat="1" outlineLevel="2" x14ac:dyDescent="0.35">
      <c r="B51" s="47" t="s">
        <v>175</v>
      </c>
      <c r="C51" s="40"/>
      <c r="D51" s="41">
        <v>3311.817</v>
      </c>
      <c r="E51" s="41">
        <v>12.78</v>
      </c>
      <c r="F51" s="41">
        <v>551.80200000000002</v>
      </c>
      <c r="G51" s="41">
        <v>285.23200000000003</v>
      </c>
      <c r="H51" s="41">
        <v>287.53100000000001</v>
      </c>
      <c r="I51" s="41">
        <v>11.771000000000001</v>
      </c>
      <c r="J51" s="41">
        <v>320.92500000000001</v>
      </c>
      <c r="K51" s="41">
        <v>310.68400000000003</v>
      </c>
      <c r="L51" s="41">
        <v>607.73400000000004</v>
      </c>
      <c r="M51" s="41">
        <v>11.429</v>
      </c>
      <c r="N51" s="41">
        <v>583.21699999999998</v>
      </c>
      <c r="O51" s="41">
        <v>12.145</v>
      </c>
      <c r="P51" s="41">
        <v>316.56700000000001</v>
      </c>
      <c r="R51" s="41">
        <v>3484.0059999999999</v>
      </c>
      <c r="S51" s="41">
        <v>301.11500000000001</v>
      </c>
      <c r="T51" s="41">
        <v>580.71799999999996</v>
      </c>
      <c r="U51" s="41">
        <v>299.39800000000002</v>
      </c>
      <c r="V51" s="41">
        <v>291.52</v>
      </c>
      <c r="W51" s="41">
        <v>10.076000000000001</v>
      </c>
      <c r="X51" s="41">
        <v>289.61700000000002</v>
      </c>
      <c r="Y51" s="41">
        <v>336.89400000000001</v>
      </c>
      <c r="Z51" s="41">
        <v>682.34100000000001</v>
      </c>
      <c r="AA51" s="41">
        <v>0</v>
      </c>
      <c r="AB51" s="41">
        <v>359.387</v>
      </c>
      <c r="AC51" s="41">
        <v>10.721</v>
      </c>
      <c r="AD51" s="41">
        <v>322.21899999999999</v>
      </c>
      <c r="AF51" s="41">
        <v>4779.0420000000004</v>
      </c>
      <c r="AG51" s="41">
        <v>668.48599999999999</v>
      </c>
      <c r="AH51" s="41">
        <v>353.78199999999998</v>
      </c>
      <c r="AI51" s="41">
        <v>351.69299999999998</v>
      </c>
      <c r="AJ51" s="41">
        <v>1.0589999999999999</v>
      </c>
      <c r="AK51" s="41">
        <v>696.90899999999999</v>
      </c>
      <c r="AL51" s="41">
        <v>33.911999999999999</v>
      </c>
      <c r="AM51" s="41">
        <v>365.82900000000001</v>
      </c>
      <c r="AN51" s="41">
        <v>695.274</v>
      </c>
      <c r="AO51" s="41">
        <v>365.67700000000002</v>
      </c>
      <c r="AP51" s="41">
        <v>463.60599999999999</v>
      </c>
      <c r="AQ51" s="41">
        <v>393.755</v>
      </c>
      <c r="AR51" s="41">
        <v>389.06</v>
      </c>
      <c r="AT51" s="41">
        <v>4691.7240000000002</v>
      </c>
      <c r="AU51" s="41">
        <v>373.21100000000001</v>
      </c>
      <c r="AV51" s="41">
        <v>411.46300000000002</v>
      </c>
      <c r="AW51" s="41">
        <v>357.56200000000001</v>
      </c>
      <c r="AX51" s="41">
        <v>751.61699999999996</v>
      </c>
      <c r="AY51" s="41">
        <v>27.802</v>
      </c>
      <c r="AZ51" s="41">
        <v>388.42700000000002</v>
      </c>
      <c r="BA51" s="41">
        <v>883.428</v>
      </c>
      <c r="BB51" s="41">
        <v>441.27199999999999</v>
      </c>
      <c r="BC51" s="41">
        <v>441.27199999999999</v>
      </c>
      <c r="BD51" s="41">
        <v>441.27199999999999</v>
      </c>
      <c r="BE51" s="41">
        <v>441.27199999999999</v>
      </c>
      <c r="BF51" s="41">
        <v>441.27199999999999</v>
      </c>
      <c r="BH51" s="41">
        <f t="shared" si="0"/>
        <v>5128.6190000000006</v>
      </c>
      <c r="BI51" s="128">
        <v>400.64699999999999</v>
      </c>
      <c r="BJ51" s="128">
        <v>528.59699999999998</v>
      </c>
      <c r="BK51" s="128">
        <v>417.96199999999999</v>
      </c>
      <c r="BL51" s="128">
        <v>410.459</v>
      </c>
      <c r="BM51" s="128">
        <v>416.637</v>
      </c>
      <c r="BN51" s="128">
        <v>417.18</v>
      </c>
      <c r="BO51" s="128">
        <v>407.834</v>
      </c>
      <c r="BP51" s="128">
        <v>404.70800000000003</v>
      </c>
      <c r="BQ51" s="128">
        <v>403.72199999999998</v>
      </c>
      <c r="BR51" s="128">
        <v>392.642</v>
      </c>
      <c r="BS51" s="128">
        <v>392.608</v>
      </c>
      <c r="BT51" s="128">
        <v>535.62300000000005</v>
      </c>
      <c r="BV51" s="128">
        <f t="shared" si="2"/>
        <v>3575.1940599999998</v>
      </c>
      <c r="BW51" s="74">
        <v>397.05304999999998</v>
      </c>
      <c r="BX51" s="74">
        <v>404.25583</v>
      </c>
      <c r="BY51" s="74">
        <v>401.66015999999996</v>
      </c>
      <c r="BZ51" s="74">
        <v>387.62789000000004</v>
      </c>
      <c r="CA51" s="74">
        <v>382.35260999999997</v>
      </c>
      <c r="CB51" s="74">
        <v>363.46709000000004</v>
      </c>
      <c r="CC51" s="74">
        <v>244.38633999999999</v>
      </c>
      <c r="CD51" s="74">
        <v>244.10497999999998</v>
      </c>
      <c r="CE51" s="74">
        <v>250.50567999999998</v>
      </c>
      <c r="CF51" s="74">
        <v>255.56994</v>
      </c>
      <c r="CG51" s="74">
        <v>244.21048999999999</v>
      </c>
      <c r="CH51" s="74">
        <v>0</v>
      </c>
      <c r="CJ51" s="128">
        <f t="shared" si="4"/>
        <v>3944.7704000000003</v>
      </c>
      <c r="CK51" s="74">
        <v>506.67346999999995</v>
      </c>
      <c r="CL51" s="74">
        <v>556.58420999999998</v>
      </c>
      <c r="CM51" s="74">
        <v>282.95443999999998</v>
      </c>
      <c r="CN51" s="74">
        <v>301.44828000000001</v>
      </c>
      <c r="CO51" s="74">
        <v>275.60552000000007</v>
      </c>
      <c r="CP51" s="74">
        <v>276.71393999999998</v>
      </c>
      <c r="CQ51" s="74">
        <v>283.31622000000004</v>
      </c>
      <c r="CR51" s="74">
        <v>285.21391999999997</v>
      </c>
      <c r="CS51" s="74">
        <v>282.55546000000004</v>
      </c>
      <c r="CT51" s="74">
        <v>290.72068999999999</v>
      </c>
      <c r="CU51" s="74">
        <v>294.40724</v>
      </c>
      <c r="CV51" s="74">
        <v>308.57701000000003</v>
      </c>
      <c r="CW51" s="205"/>
      <c r="CX51" s="128">
        <f t="shared" si="6"/>
        <v>5567.0392399999992</v>
      </c>
      <c r="CY51" s="74">
        <v>323.40578999999997</v>
      </c>
      <c r="CZ51" s="74">
        <v>476.69395000000003</v>
      </c>
      <c r="DA51" s="74">
        <v>476.69395000000003</v>
      </c>
      <c r="DB51" s="74">
        <v>476.69395000000003</v>
      </c>
      <c r="DC51" s="74">
        <v>476.69395000000003</v>
      </c>
      <c r="DD51" s="74">
        <v>476.69395000000003</v>
      </c>
      <c r="DE51" s="74">
        <v>476.69395000000003</v>
      </c>
      <c r="DF51" s="74">
        <v>476.69395000000003</v>
      </c>
      <c r="DG51" s="74">
        <v>476.69395000000003</v>
      </c>
      <c r="DH51" s="74">
        <v>476.69395000000003</v>
      </c>
      <c r="DI51" s="74">
        <v>476.69395000000003</v>
      </c>
      <c r="DJ51" s="74">
        <v>476.69395000000003</v>
      </c>
    </row>
    <row r="52" spans="2:114" s="42" customFormat="1" outlineLevel="2" x14ac:dyDescent="0.35">
      <c r="B52" s="47" t="s">
        <v>176</v>
      </c>
      <c r="C52" s="40"/>
      <c r="D52" s="41">
        <v>5775.8529999999992</v>
      </c>
      <c r="E52" s="41">
        <v>0.55900000000000005</v>
      </c>
      <c r="F52" s="41">
        <v>946.11599999999999</v>
      </c>
      <c r="G52" s="41">
        <v>474.70499999999998</v>
      </c>
      <c r="H52" s="41">
        <v>470.04300000000001</v>
      </c>
      <c r="I52" s="41">
        <v>2.89</v>
      </c>
      <c r="J52" s="41">
        <v>757.077</v>
      </c>
      <c r="K52" s="41">
        <v>517.34400000000005</v>
      </c>
      <c r="L52" s="41">
        <v>1033.829</v>
      </c>
      <c r="M52" s="41">
        <v>2.5249999999999999</v>
      </c>
      <c r="N52" s="41">
        <v>1042.489</v>
      </c>
      <c r="O52" s="41">
        <v>0</v>
      </c>
      <c r="P52" s="41">
        <v>528.27599999999995</v>
      </c>
      <c r="R52" s="41">
        <v>6539.3870000000006</v>
      </c>
      <c r="S52" s="41">
        <v>531.58399999999995</v>
      </c>
      <c r="T52" s="41">
        <v>1064.1780000000001</v>
      </c>
      <c r="U52" s="41">
        <v>540.79999999999995</v>
      </c>
      <c r="V52" s="41">
        <v>547.81899999999996</v>
      </c>
      <c r="W52" s="41">
        <v>5.3019999999999996</v>
      </c>
      <c r="X52" s="41">
        <v>552.49</v>
      </c>
      <c r="Y52" s="41">
        <v>627.78700000000003</v>
      </c>
      <c r="Z52" s="41">
        <v>1295.2470000000001</v>
      </c>
      <c r="AA52" s="41">
        <v>0</v>
      </c>
      <c r="AB52" s="41">
        <v>20.012</v>
      </c>
      <c r="AC52" s="41">
        <v>676.66600000000005</v>
      </c>
      <c r="AD52" s="41">
        <v>677.50199999999995</v>
      </c>
      <c r="AF52" s="41">
        <v>8304.9920000000002</v>
      </c>
      <c r="AG52" s="41">
        <v>1304.404</v>
      </c>
      <c r="AH52" s="41">
        <v>638.18700000000001</v>
      </c>
      <c r="AI52" s="41">
        <v>622.17499999999995</v>
      </c>
      <c r="AJ52" s="41">
        <v>9.7159999999999993</v>
      </c>
      <c r="AK52" s="41">
        <v>1232.1220000000001</v>
      </c>
      <c r="AL52" s="41">
        <v>15.891</v>
      </c>
      <c r="AM52" s="41">
        <v>611.42999999999995</v>
      </c>
      <c r="AN52" s="41">
        <v>1210.51</v>
      </c>
      <c r="AO52" s="41">
        <v>613.06399999999996</v>
      </c>
      <c r="AP52" s="41">
        <v>741.60299999999995</v>
      </c>
      <c r="AQ52" s="41">
        <v>660.68600000000004</v>
      </c>
      <c r="AR52" s="41">
        <v>645.20399999999995</v>
      </c>
      <c r="AT52" s="41">
        <v>7623.0290000000005</v>
      </c>
      <c r="AU52" s="41">
        <v>636.96400000000006</v>
      </c>
      <c r="AV52" s="41">
        <v>655.51199999999994</v>
      </c>
      <c r="AW52" s="41">
        <v>630.154</v>
      </c>
      <c r="AX52" s="41">
        <v>1255.751</v>
      </c>
      <c r="AY52" s="41">
        <v>11.986000000000001</v>
      </c>
      <c r="AZ52" s="41">
        <v>623.22900000000004</v>
      </c>
      <c r="BA52" s="41">
        <v>1753.5060000000001</v>
      </c>
      <c r="BB52" s="41">
        <v>808.99900000000002</v>
      </c>
      <c r="BC52" s="41">
        <v>808.99900000000002</v>
      </c>
      <c r="BD52" s="41">
        <v>808.99900000000002</v>
      </c>
      <c r="BE52" s="41">
        <v>808.99900000000002</v>
      </c>
      <c r="BF52" s="41">
        <v>808.99900000000002</v>
      </c>
      <c r="BH52" s="41">
        <f t="shared" si="0"/>
        <v>8149.2510000000002</v>
      </c>
      <c r="BI52" s="128">
        <v>644.904</v>
      </c>
      <c r="BJ52" s="128">
        <v>818.34699999999998</v>
      </c>
      <c r="BK52" s="128">
        <v>651.10699999999997</v>
      </c>
      <c r="BL52" s="128">
        <v>656.13599999999997</v>
      </c>
      <c r="BM52" s="128">
        <v>649.57799999999997</v>
      </c>
      <c r="BN52" s="128">
        <v>647.64099999999996</v>
      </c>
      <c r="BO52" s="128">
        <v>644.68399999999997</v>
      </c>
      <c r="BP52" s="128">
        <v>642.84900000000005</v>
      </c>
      <c r="BQ52" s="128">
        <v>638.29499999999996</v>
      </c>
      <c r="BR52" s="128">
        <v>642.20299999999997</v>
      </c>
      <c r="BS52" s="128">
        <v>634.25</v>
      </c>
      <c r="BT52" s="128">
        <v>879.25699999999995</v>
      </c>
      <c r="BV52" s="128">
        <f t="shared" si="2"/>
        <v>8033.3435800000007</v>
      </c>
      <c r="BW52" s="74">
        <v>663.03289000000007</v>
      </c>
      <c r="BX52" s="74">
        <v>670.34795999999994</v>
      </c>
      <c r="BY52" s="74">
        <v>664.50997999999993</v>
      </c>
      <c r="BZ52" s="74">
        <v>658.88301000000001</v>
      </c>
      <c r="CA52" s="74">
        <v>658.28514000000007</v>
      </c>
      <c r="CB52" s="74">
        <v>692.78548999999998</v>
      </c>
      <c r="CC52" s="74">
        <v>798.92421999999999</v>
      </c>
      <c r="CD52" s="74">
        <v>809.61546999999985</v>
      </c>
      <c r="CE52" s="74">
        <v>804.86770999999999</v>
      </c>
      <c r="CF52" s="74">
        <v>805.95793000000003</v>
      </c>
      <c r="CG52" s="74">
        <v>806.13378</v>
      </c>
      <c r="CH52" s="74">
        <v>0</v>
      </c>
      <c r="CJ52" s="128">
        <f t="shared" si="4"/>
        <v>11734.38442</v>
      </c>
      <c r="CK52" s="74">
        <v>1617.15599</v>
      </c>
      <c r="CL52" s="74">
        <v>1572.8841499999999</v>
      </c>
      <c r="CM52" s="74">
        <v>869.54165</v>
      </c>
      <c r="CN52" s="74">
        <v>860.27764000000002</v>
      </c>
      <c r="CO52" s="74">
        <v>850.05899999999997</v>
      </c>
      <c r="CP52" s="74">
        <v>855.56578999999988</v>
      </c>
      <c r="CQ52" s="74">
        <v>853.70487999999989</v>
      </c>
      <c r="CR52" s="74">
        <v>851.73003000000006</v>
      </c>
      <c r="CS52" s="74">
        <v>854.04668000000004</v>
      </c>
      <c r="CT52" s="74">
        <v>844.96996999999999</v>
      </c>
      <c r="CU52" s="74">
        <v>838.97347000000002</v>
      </c>
      <c r="CV52" s="74">
        <v>865.47517000000005</v>
      </c>
      <c r="CW52" s="205"/>
      <c r="CX52" s="128">
        <f t="shared" si="6"/>
        <v>10457.26093</v>
      </c>
      <c r="CY52" s="74">
        <v>843.93292000000008</v>
      </c>
      <c r="CZ52" s="74">
        <v>873.93891000000008</v>
      </c>
      <c r="DA52" s="74">
        <v>873.93891000000008</v>
      </c>
      <c r="DB52" s="74">
        <v>873.93891000000008</v>
      </c>
      <c r="DC52" s="74">
        <v>873.93891000000008</v>
      </c>
      <c r="DD52" s="74">
        <v>873.93891000000008</v>
      </c>
      <c r="DE52" s="74">
        <v>873.93891000000008</v>
      </c>
      <c r="DF52" s="74">
        <v>873.93891000000008</v>
      </c>
      <c r="DG52" s="74">
        <v>873.93891000000008</v>
      </c>
      <c r="DH52" s="74">
        <v>873.93891000000008</v>
      </c>
      <c r="DI52" s="74">
        <v>873.93891000000008</v>
      </c>
      <c r="DJ52" s="74">
        <v>873.93891000000008</v>
      </c>
    </row>
    <row r="53" spans="2:114" s="42" customFormat="1" outlineLevel="2" x14ac:dyDescent="0.35">
      <c r="B53" s="47" t="s">
        <v>177</v>
      </c>
      <c r="C53" s="40"/>
      <c r="D53" s="41">
        <v>863.56600000000003</v>
      </c>
      <c r="E53" s="41">
        <v>64.484999999999999</v>
      </c>
      <c r="F53" s="41">
        <v>67.745999999999995</v>
      </c>
      <c r="G53" s="41">
        <v>63.042000000000002</v>
      </c>
      <c r="H53" s="41">
        <v>76.683000000000007</v>
      </c>
      <c r="I53" s="41">
        <v>71.254000000000005</v>
      </c>
      <c r="J53" s="41">
        <v>75.716999999999999</v>
      </c>
      <c r="K53" s="41">
        <v>70.453999999999994</v>
      </c>
      <c r="L53" s="41">
        <v>79.028000000000006</v>
      </c>
      <c r="M53" s="41">
        <v>77.456999999999994</v>
      </c>
      <c r="N53" s="41">
        <v>69.855000000000004</v>
      </c>
      <c r="O53" s="41">
        <v>75.058999999999997</v>
      </c>
      <c r="P53" s="41">
        <v>72.786000000000001</v>
      </c>
      <c r="R53" s="41">
        <v>1072.393</v>
      </c>
      <c r="S53" s="41">
        <v>79.828999999999994</v>
      </c>
      <c r="T53" s="41">
        <v>85.277000000000001</v>
      </c>
      <c r="U53" s="41">
        <v>72.034000000000006</v>
      </c>
      <c r="V53" s="41">
        <v>80.305999999999997</v>
      </c>
      <c r="W53" s="41">
        <v>86.052000000000007</v>
      </c>
      <c r="X53" s="41">
        <v>99.078999999999994</v>
      </c>
      <c r="Y53" s="41">
        <v>77.397999999999996</v>
      </c>
      <c r="Z53" s="41">
        <v>77.763000000000005</v>
      </c>
      <c r="AA53" s="41">
        <v>99.677999999999997</v>
      </c>
      <c r="AB53" s="41">
        <v>78.061000000000007</v>
      </c>
      <c r="AC53" s="41">
        <v>84.058000000000007</v>
      </c>
      <c r="AD53" s="41">
        <v>152.858</v>
      </c>
      <c r="AF53" s="41">
        <v>1091.6539999999998</v>
      </c>
      <c r="AG53" s="41">
        <v>83.373999999999995</v>
      </c>
      <c r="AH53" s="41">
        <v>82.320999999999998</v>
      </c>
      <c r="AI53" s="41">
        <v>79.332999999999998</v>
      </c>
      <c r="AJ53" s="41">
        <v>114.386</v>
      </c>
      <c r="AK53" s="41">
        <v>72.468999999999994</v>
      </c>
      <c r="AL53" s="41">
        <v>88.772999999999996</v>
      </c>
      <c r="AM53" s="41">
        <v>76.876999999999995</v>
      </c>
      <c r="AN53" s="41">
        <v>88.045000000000002</v>
      </c>
      <c r="AO53" s="41">
        <v>72.850999999999999</v>
      </c>
      <c r="AP53" s="41">
        <v>73.206999999999994</v>
      </c>
      <c r="AQ53" s="41">
        <v>78.078999999999994</v>
      </c>
      <c r="AR53" s="41">
        <v>181.93899999999999</v>
      </c>
      <c r="AT53" s="41">
        <v>920.75199999999995</v>
      </c>
      <c r="AU53" s="41">
        <v>77.188999999999993</v>
      </c>
      <c r="AV53" s="41">
        <v>80.075999999999993</v>
      </c>
      <c r="AW53" s="41">
        <v>68.756</v>
      </c>
      <c r="AX53" s="41">
        <v>88.215000000000003</v>
      </c>
      <c r="AY53" s="41">
        <v>70.197999999999993</v>
      </c>
      <c r="AZ53" s="41">
        <v>82.555999999999997</v>
      </c>
      <c r="BA53" s="41">
        <v>241.25</v>
      </c>
      <c r="BB53" s="41">
        <v>101.349</v>
      </c>
      <c r="BC53" s="41">
        <v>100.61499999999999</v>
      </c>
      <c r="BD53" s="41">
        <v>102.063</v>
      </c>
      <c r="BE53" s="41">
        <v>99.840999999999994</v>
      </c>
      <c r="BF53" s="41">
        <v>251.137</v>
      </c>
      <c r="BH53" s="41">
        <f t="shared" si="0"/>
        <v>974.53999999999985</v>
      </c>
      <c r="BI53" s="128">
        <v>76.671000000000006</v>
      </c>
      <c r="BJ53" s="128">
        <v>71.688000000000002</v>
      </c>
      <c r="BK53" s="128">
        <v>76.281999999999996</v>
      </c>
      <c r="BL53" s="128">
        <v>73.091999999999999</v>
      </c>
      <c r="BM53" s="128">
        <v>76.263999999999996</v>
      </c>
      <c r="BN53" s="128">
        <v>77.415000000000006</v>
      </c>
      <c r="BO53" s="128">
        <v>74.77</v>
      </c>
      <c r="BP53" s="128">
        <v>82.694999999999993</v>
      </c>
      <c r="BQ53" s="128">
        <v>71.881</v>
      </c>
      <c r="BR53" s="128">
        <v>86.634</v>
      </c>
      <c r="BS53" s="128">
        <v>74.064999999999998</v>
      </c>
      <c r="BT53" s="128">
        <v>133.083</v>
      </c>
      <c r="BV53" s="128">
        <f t="shared" si="2"/>
        <v>913.54205999999999</v>
      </c>
      <c r="BW53" s="74">
        <v>83.497159999999994</v>
      </c>
      <c r="BX53" s="74">
        <v>84.18307999999999</v>
      </c>
      <c r="BY53" s="74">
        <v>76.179500000000004</v>
      </c>
      <c r="BZ53" s="74">
        <v>82.41931000000001</v>
      </c>
      <c r="CA53" s="74">
        <v>67.75958</v>
      </c>
      <c r="CB53" s="74">
        <v>70.518360000000015</v>
      </c>
      <c r="CC53" s="74">
        <v>77.66707000000001</v>
      </c>
      <c r="CD53" s="74">
        <v>68.803660000000008</v>
      </c>
      <c r="CE53" s="74">
        <v>72.852730000000008</v>
      </c>
      <c r="CF53" s="74">
        <v>71.588800000000006</v>
      </c>
      <c r="CG53" s="74">
        <v>70.810990000000004</v>
      </c>
      <c r="CH53" s="74">
        <v>87.26182</v>
      </c>
      <c r="CJ53" s="128">
        <f t="shared" si="4"/>
        <v>922.58737000000008</v>
      </c>
      <c r="CK53" s="74">
        <v>70.789020000000008</v>
      </c>
      <c r="CL53" s="74">
        <v>77.209040000000002</v>
      </c>
      <c r="CM53" s="74">
        <v>66.867009999999993</v>
      </c>
      <c r="CN53" s="74">
        <v>74.76288000000001</v>
      </c>
      <c r="CO53" s="74">
        <v>67.121349999999993</v>
      </c>
      <c r="CP53" s="74">
        <v>72.751550000000009</v>
      </c>
      <c r="CQ53" s="74">
        <v>73.022900000000007</v>
      </c>
      <c r="CR53" s="74">
        <v>68.951440000000005</v>
      </c>
      <c r="CS53" s="74">
        <v>68.769199999999998</v>
      </c>
      <c r="CT53" s="74">
        <v>66.436229999999995</v>
      </c>
      <c r="CU53" s="74">
        <v>63.149660000000004</v>
      </c>
      <c r="CV53" s="74">
        <v>152.75709000000003</v>
      </c>
      <c r="CW53" s="205"/>
      <c r="CX53" s="128">
        <f t="shared" si="6"/>
        <v>1033.1223043200002</v>
      </c>
      <c r="CY53" s="74">
        <v>86.093525360000001</v>
      </c>
      <c r="CZ53" s="74">
        <v>86.093525360000001</v>
      </c>
      <c r="DA53" s="74">
        <v>86.093525360000001</v>
      </c>
      <c r="DB53" s="74">
        <v>86.093525360000001</v>
      </c>
      <c r="DC53" s="74">
        <v>86.093525360000001</v>
      </c>
      <c r="DD53" s="74">
        <v>86.093525360000001</v>
      </c>
      <c r="DE53" s="74">
        <v>86.093525360000001</v>
      </c>
      <c r="DF53" s="74">
        <v>86.093525360000001</v>
      </c>
      <c r="DG53" s="74">
        <v>86.093525360000001</v>
      </c>
      <c r="DH53" s="74">
        <v>86.093525360000001</v>
      </c>
      <c r="DI53" s="74">
        <v>86.093525360000001</v>
      </c>
      <c r="DJ53" s="74">
        <v>86.093525360000001</v>
      </c>
    </row>
    <row r="54" spans="2:114" s="42" customFormat="1" outlineLevel="2" x14ac:dyDescent="0.35">
      <c r="B54" s="47" t="s">
        <v>178</v>
      </c>
      <c r="C54" s="40"/>
      <c r="D54" s="41">
        <v>13429.237999999999</v>
      </c>
      <c r="E54" s="41">
        <v>1246.373</v>
      </c>
      <c r="F54" s="41">
        <v>768.19600000000003</v>
      </c>
      <c r="G54" s="41">
        <v>1202.328</v>
      </c>
      <c r="H54" s="41">
        <v>1053.7629999999999</v>
      </c>
      <c r="I54" s="41">
        <v>1182.1980000000001</v>
      </c>
      <c r="J54" s="41">
        <v>1719.164</v>
      </c>
      <c r="K54" s="41">
        <v>581.86199999999997</v>
      </c>
      <c r="L54" s="41">
        <v>1580.7940000000001</v>
      </c>
      <c r="M54" s="41">
        <v>1248.4010000000001</v>
      </c>
      <c r="N54" s="41">
        <v>2270.348</v>
      </c>
      <c r="O54" s="41">
        <v>544.072</v>
      </c>
      <c r="P54" s="41">
        <v>31.739000000000001</v>
      </c>
      <c r="R54" s="41">
        <v>20854.559000000001</v>
      </c>
      <c r="S54" s="41">
        <v>2493.5619999999999</v>
      </c>
      <c r="T54" s="41">
        <v>727.01499999999999</v>
      </c>
      <c r="U54" s="41">
        <v>1212.539</v>
      </c>
      <c r="V54" s="41">
        <v>1319.463</v>
      </c>
      <c r="W54" s="41">
        <v>594.48500000000001</v>
      </c>
      <c r="X54" s="41">
        <v>2361.3119999999999</v>
      </c>
      <c r="Y54" s="41">
        <v>2210.7260000000001</v>
      </c>
      <c r="Z54" s="41">
        <v>2652.3090000000002</v>
      </c>
      <c r="AA54" s="41">
        <v>471.23599999999999</v>
      </c>
      <c r="AB54" s="41">
        <v>1937.4559999999999</v>
      </c>
      <c r="AC54" s="41">
        <v>2044.951</v>
      </c>
      <c r="AD54" s="41">
        <v>2829.5050000000001</v>
      </c>
      <c r="AF54" s="41">
        <v>18543.579999999998</v>
      </c>
      <c r="AG54" s="41">
        <v>722.91600000000005</v>
      </c>
      <c r="AH54" s="41">
        <v>1704.1030000000001</v>
      </c>
      <c r="AI54" s="41">
        <v>2698.0680000000002</v>
      </c>
      <c r="AJ54" s="41">
        <v>751.33299999999997</v>
      </c>
      <c r="AK54" s="41">
        <v>2089.306</v>
      </c>
      <c r="AL54" s="41">
        <v>2452.1309999999999</v>
      </c>
      <c r="AM54" s="41">
        <v>471.03800000000001</v>
      </c>
      <c r="AN54" s="41">
        <v>1127.633</v>
      </c>
      <c r="AO54" s="41">
        <v>2225.5949999999998</v>
      </c>
      <c r="AP54" s="41">
        <v>3619.431</v>
      </c>
      <c r="AQ54" s="41">
        <v>598.59900000000005</v>
      </c>
      <c r="AR54" s="41">
        <v>83.427000000000007</v>
      </c>
      <c r="AT54" s="41">
        <v>26622.89</v>
      </c>
      <c r="AU54" s="41">
        <v>2843.81</v>
      </c>
      <c r="AV54" s="41">
        <v>3254.8989999999999</v>
      </c>
      <c r="AW54" s="41">
        <v>1450.058</v>
      </c>
      <c r="AX54" s="41">
        <v>2130.1779999999999</v>
      </c>
      <c r="AY54" s="41">
        <v>1913.749</v>
      </c>
      <c r="AZ54" s="41">
        <v>2029.2619999999999</v>
      </c>
      <c r="BA54" s="41">
        <v>2088.085</v>
      </c>
      <c r="BB54" s="41">
        <v>2088.085</v>
      </c>
      <c r="BC54" s="41">
        <v>2088.085</v>
      </c>
      <c r="BD54" s="41">
        <v>2093.951</v>
      </c>
      <c r="BE54" s="41">
        <v>2093.951</v>
      </c>
      <c r="BF54" s="41">
        <v>2095.88</v>
      </c>
      <c r="BH54" s="41">
        <f t="shared" si="0"/>
        <v>20224.167999999998</v>
      </c>
      <c r="BI54" s="128">
        <v>2023.258</v>
      </c>
      <c r="BJ54" s="128">
        <v>1671.2919999999999</v>
      </c>
      <c r="BK54" s="128">
        <v>1181.961</v>
      </c>
      <c r="BL54" s="128">
        <v>1456.92</v>
      </c>
      <c r="BM54" s="128">
        <v>1609.2670000000001</v>
      </c>
      <c r="BN54" s="128">
        <v>1626.8789999999999</v>
      </c>
      <c r="BO54" s="128">
        <v>1685.702</v>
      </c>
      <c r="BP54" s="128">
        <v>1333.836</v>
      </c>
      <c r="BQ54" s="128">
        <v>1705.643</v>
      </c>
      <c r="BR54" s="128">
        <v>1693.692</v>
      </c>
      <c r="BS54" s="128">
        <v>2020.652</v>
      </c>
      <c r="BT54" s="128">
        <v>2215.0659999999998</v>
      </c>
      <c r="BV54" s="128">
        <f t="shared" si="2"/>
        <v>22483.607400000001</v>
      </c>
      <c r="BW54" s="74">
        <v>1650.8725599999998</v>
      </c>
      <c r="BX54" s="74">
        <v>1827.2198699999999</v>
      </c>
      <c r="BY54" s="74">
        <v>2299.0448200000001</v>
      </c>
      <c r="BZ54" s="74">
        <v>1338.2121999999999</v>
      </c>
      <c r="CA54" s="74">
        <v>1981.3102799999999</v>
      </c>
      <c r="CB54" s="74">
        <v>2282.3177700000001</v>
      </c>
      <c r="CC54" s="74">
        <v>1732.94928</v>
      </c>
      <c r="CD54" s="74">
        <v>1351.4740199999999</v>
      </c>
      <c r="CE54" s="74">
        <v>1739.49523</v>
      </c>
      <c r="CF54" s="74">
        <v>1469.53487</v>
      </c>
      <c r="CG54" s="74">
        <v>2791.0245800000002</v>
      </c>
      <c r="CH54" s="74">
        <v>2020.1519200000002</v>
      </c>
      <c r="CJ54" s="128">
        <f t="shared" si="4"/>
        <v>23680.599270000002</v>
      </c>
      <c r="CK54" s="74">
        <v>1706.45588</v>
      </c>
      <c r="CL54" s="74">
        <v>2295.5643700000001</v>
      </c>
      <c r="CM54" s="74">
        <v>1377.7764900000002</v>
      </c>
      <c r="CN54" s="74">
        <v>2661.9816000000001</v>
      </c>
      <c r="CO54" s="74">
        <v>1433.0496699999999</v>
      </c>
      <c r="CP54" s="74">
        <v>2154.8674899999996</v>
      </c>
      <c r="CQ54" s="74">
        <v>1855.5328300000001</v>
      </c>
      <c r="CR54" s="74">
        <v>2205.43703</v>
      </c>
      <c r="CS54" s="74">
        <v>2408.3111899999999</v>
      </c>
      <c r="CT54" s="74">
        <v>1637.5246</v>
      </c>
      <c r="CU54" s="74">
        <v>2235.0888100000006</v>
      </c>
      <c r="CV54" s="74">
        <v>1709.0093100000001</v>
      </c>
      <c r="CW54" s="205"/>
      <c r="CX54" s="128">
        <f t="shared" si="6"/>
        <v>25447.443619740006</v>
      </c>
      <c r="CY54" s="74">
        <v>2128.0338700000002</v>
      </c>
      <c r="CZ54" s="74">
        <v>2113.7063800000001</v>
      </c>
      <c r="DA54" s="74">
        <v>2113.7063800000001</v>
      </c>
      <c r="DB54" s="74">
        <v>2117.3329988600003</v>
      </c>
      <c r="DC54" s="74">
        <v>2117.3329988600003</v>
      </c>
      <c r="DD54" s="74">
        <v>2117.3329988600003</v>
      </c>
      <c r="DE54" s="74">
        <v>2117.3329988600003</v>
      </c>
      <c r="DF54" s="74">
        <v>2117.3329988600003</v>
      </c>
      <c r="DG54" s="74">
        <v>2126.3329988600003</v>
      </c>
      <c r="DH54" s="74">
        <v>2126.3329988600003</v>
      </c>
      <c r="DI54" s="74">
        <v>2126.3329988600003</v>
      </c>
      <c r="DJ54" s="74">
        <v>2126.3329988600003</v>
      </c>
    </row>
    <row r="55" spans="2:114" s="42" customFormat="1" outlineLevel="2" x14ac:dyDescent="0.35">
      <c r="B55" s="47" t="s">
        <v>179</v>
      </c>
      <c r="C55" s="40"/>
      <c r="D55" s="41">
        <v>806.3309999999999</v>
      </c>
      <c r="E55" s="41">
        <v>0</v>
      </c>
      <c r="F55" s="41">
        <v>0</v>
      </c>
      <c r="G55" s="41">
        <v>293.32900000000001</v>
      </c>
      <c r="H55" s="41">
        <v>77.338999999999999</v>
      </c>
      <c r="I55" s="41">
        <v>77.450999999999993</v>
      </c>
      <c r="J55" s="41">
        <v>0</v>
      </c>
      <c r="K55" s="41">
        <v>0</v>
      </c>
      <c r="L55" s="41">
        <v>119.473</v>
      </c>
      <c r="M55" s="41">
        <v>38.526000000000003</v>
      </c>
      <c r="N55" s="41">
        <v>0</v>
      </c>
      <c r="O55" s="41">
        <v>0</v>
      </c>
      <c r="P55" s="41">
        <v>200.21299999999999</v>
      </c>
      <c r="R55" s="41">
        <v>432.97199999999998</v>
      </c>
      <c r="S55" s="41">
        <v>0</v>
      </c>
      <c r="T55" s="41">
        <v>40.304000000000002</v>
      </c>
      <c r="U55" s="41">
        <v>40.252000000000002</v>
      </c>
      <c r="V55" s="41">
        <v>43.69</v>
      </c>
      <c r="W55" s="41">
        <v>43.747999999999998</v>
      </c>
      <c r="X55" s="41">
        <v>45.908999999999999</v>
      </c>
      <c r="Y55" s="41">
        <v>0</v>
      </c>
      <c r="Z55" s="41">
        <v>0</v>
      </c>
      <c r="AA55" s="41">
        <v>0</v>
      </c>
      <c r="AB55" s="41">
        <v>175.203</v>
      </c>
      <c r="AC55" s="41">
        <v>43.866</v>
      </c>
      <c r="AD55" s="41">
        <v>0</v>
      </c>
      <c r="AF55" s="41">
        <v>709.64399999999989</v>
      </c>
      <c r="AG55" s="41">
        <v>0</v>
      </c>
      <c r="AH55" s="41">
        <v>151.321</v>
      </c>
      <c r="AI55" s="41">
        <v>101.163</v>
      </c>
      <c r="AJ55" s="41">
        <v>0</v>
      </c>
      <c r="AK55" s="41">
        <v>51.948</v>
      </c>
      <c r="AL55" s="41">
        <v>51.734000000000002</v>
      </c>
      <c r="AM55" s="41">
        <v>51.817999999999998</v>
      </c>
      <c r="AN55" s="41">
        <v>51.899000000000001</v>
      </c>
      <c r="AO55" s="41">
        <v>51.024999999999999</v>
      </c>
      <c r="AP55" s="41">
        <v>101.187</v>
      </c>
      <c r="AQ55" s="41">
        <v>0</v>
      </c>
      <c r="AR55" s="41">
        <v>97.549000000000007</v>
      </c>
      <c r="AT55" s="41">
        <v>487.83800000000002</v>
      </c>
      <c r="AU55" s="41">
        <v>0</v>
      </c>
      <c r="AV55" s="41">
        <v>0</v>
      </c>
      <c r="AW55" s="41">
        <v>0</v>
      </c>
      <c r="AX55" s="41">
        <v>97.075999999999993</v>
      </c>
      <c r="AY55" s="41">
        <v>0</v>
      </c>
      <c r="AZ55" s="41">
        <v>0</v>
      </c>
      <c r="BA55" s="41">
        <v>201.90299999999999</v>
      </c>
      <c r="BB55" s="41">
        <v>50.475999999999999</v>
      </c>
      <c r="BC55" s="41">
        <v>50.475999999999999</v>
      </c>
      <c r="BD55" s="41">
        <v>50.475999999999999</v>
      </c>
      <c r="BE55" s="41">
        <v>50.475999999999999</v>
      </c>
      <c r="BF55" s="41">
        <v>50.475999999999999</v>
      </c>
      <c r="BH55" s="41">
        <f t="shared" si="0"/>
        <v>591.65100000000007</v>
      </c>
      <c r="BI55" s="128">
        <v>49.313000000000002</v>
      </c>
      <c r="BJ55" s="128">
        <v>49.13</v>
      </c>
      <c r="BK55" s="128">
        <v>49.302999999999997</v>
      </c>
      <c r="BL55" s="128">
        <v>48.87</v>
      </c>
      <c r="BM55" s="128">
        <v>98.046999999999997</v>
      </c>
      <c r="BN55" s="128">
        <v>50.171999999999997</v>
      </c>
      <c r="BO55" s="128">
        <v>50.866</v>
      </c>
      <c r="BP55" s="128">
        <v>50.835999999999999</v>
      </c>
      <c r="BQ55" s="128">
        <v>51.3</v>
      </c>
      <c r="BR55" s="128">
        <v>51.253</v>
      </c>
      <c r="BS55" s="128" t="s">
        <v>289</v>
      </c>
      <c r="BT55" s="128">
        <v>42.561</v>
      </c>
      <c r="BV55" s="128">
        <f t="shared" si="2"/>
        <v>586.38441999999998</v>
      </c>
      <c r="BW55" s="74">
        <v>42.667839999999998</v>
      </c>
      <c r="BX55" s="74">
        <v>42.863750000000003</v>
      </c>
      <c r="BY55" s="74">
        <v>87.114549999999994</v>
      </c>
      <c r="BZ55" s="74">
        <v>43.105580000000003</v>
      </c>
      <c r="CA55" s="74">
        <v>0</v>
      </c>
      <c r="CB55" s="74">
        <v>76.965790000000013</v>
      </c>
      <c r="CC55" s="74">
        <v>91.269770000000008</v>
      </c>
      <c r="CD55" s="74">
        <v>40.408730000000006</v>
      </c>
      <c r="CE55" s="74">
        <v>0</v>
      </c>
      <c r="CF55" s="74">
        <v>81.046899999999994</v>
      </c>
      <c r="CG55" s="74">
        <v>0</v>
      </c>
      <c r="CH55" s="74">
        <v>80.941509999999994</v>
      </c>
      <c r="CJ55" s="128">
        <f t="shared" si="4"/>
        <v>494.89732000000004</v>
      </c>
      <c r="CK55" s="74">
        <v>0</v>
      </c>
      <c r="CL55" s="74">
        <v>41.662579999999998</v>
      </c>
      <c r="CM55" s="74">
        <v>83.618809999999996</v>
      </c>
      <c r="CN55" s="74">
        <v>40.872230000000002</v>
      </c>
      <c r="CO55" s="74">
        <v>41.3202</v>
      </c>
      <c r="CP55" s="74">
        <v>41.185559999999995</v>
      </c>
      <c r="CQ55" s="74">
        <v>41.210749999999997</v>
      </c>
      <c r="CR55" s="74">
        <v>41.031829999999999</v>
      </c>
      <c r="CS55" s="74">
        <v>41.150910000000003</v>
      </c>
      <c r="CT55" s="74">
        <v>0</v>
      </c>
      <c r="CU55" s="74">
        <v>81.92895</v>
      </c>
      <c r="CV55" s="74">
        <v>40.915500000000002</v>
      </c>
      <c r="CW55" s="205"/>
      <c r="CX55" s="128">
        <f t="shared" si="6"/>
        <v>533.49255492000009</v>
      </c>
      <c r="CY55" s="74">
        <v>42.81503</v>
      </c>
      <c r="CZ55" s="74">
        <v>44.607047720000004</v>
      </c>
      <c r="DA55" s="74">
        <v>44.607047720000004</v>
      </c>
      <c r="DB55" s="74">
        <v>44.607047720000004</v>
      </c>
      <c r="DC55" s="74">
        <v>44.607047720000004</v>
      </c>
      <c r="DD55" s="74">
        <v>44.607047720000004</v>
      </c>
      <c r="DE55" s="74">
        <v>44.607047720000004</v>
      </c>
      <c r="DF55" s="74">
        <v>44.607047720000004</v>
      </c>
      <c r="DG55" s="74">
        <v>44.607047720000004</v>
      </c>
      <c r="DH55" s="74">
        <v>44.607047720000004</v>
      </c>
      <c r="DI55" s="74">
        <v>44.607047720000004</v>
      </c>
      <c r="DJ55" s="74">
        <v>44.607047720000004</v>
      </c>
    </row>
    <row r="56" spans="2:114" s="42" customFormat="1" outlineLevel="2" x14ac:dyDescent="0.35">
      <c r="B56" s="47" t="s">
        <v>180</v>
      </c>
      <c r="C56" s="40"/>
      <c r="D56" s="41">
        <v>7000.8429999999998</v>
      </c>
      <c r="E56" s="41">
        <v>548.33399999999995</v>
      </c>
      <c r="F56" s="41">
        <v>567.80600000000004</v>
      </c>
      <c r="G56" s="41">
        <v>597.86599999999999</v>
      </c>
      <c r="H56" s="41">
        <v>577.83600000000001</v>
      </c>
      <c r="I56" s="41">
        <v>579.53399999999999</v>
      </c>
      <c r="J56" s="41">
        <v>572.34500000000003</v>
      </c>
      <c r="K56" s="41">
        <v>571.62900000000002</v>
      </c>
      <c r="L56" s="41">
        <v>577.29999999999995</v>
      </c>
      <c r="M56" s="41">
        <v>586.39800000000002</v>
      </c>
      <c r="N56" s="41">
        <v>598.58600000000001</v>
      </c>
      <c r="O56" s="41">
        <v>632.92700000000002</v>
      </c>
      <c r="P56" s="41">
        <v>590.28200000000004</v>
      </c>
      <c r="R56" s="41">
        <v>7213.9030000000012</v>
      </c>
      <c r="S56" s="41">
        <v>589.54200000000003</v>
      </c>
      <c r="T56" s="41">
        <v>606.14700000000005</v>
      </c>
      <c r="U56" s="41">
        <v>606.09699999999998</v>
      </c>
      <c r="V56" s="41">
        <v>614.90200000000004</v>
      </c>
      <c r="W56" s="41">
        <v>615.93499999999995</v>
      </c>
      <c r="X56" s="41">
        <v>602.11500000000001</v>
      </c>
      <c r="Y56" s="41">
        <v>602.56799999999998</v>
      </c>
      <c r="Z56" s="41">
        <v>600.92899999999997</v>
      </c>
      <c r="AA56" s="41">
        <v>600.45600000000002</v>
      </c>
      <c r="AB56" s="41">
        <v>590.13300000000004</v>
      </c>
      <c r="AC56" s="41">
        <v>589.52800000000002</v>
      </c>
      <c r="AD56" s="41">
        <v>595.55100000000004</v>
      </c>
      <c r="AF56" s="41">
        <v>7342.4149999999991</v>
      </c>
      <c r="AG56" s="41">
        <v>592.83799999999997</v>
      </c>
      <c r="AH56" s="41">
        <v>573.55600000000004</v>
      </c>
      <c r="AI56" s="41">
        <v>604.16899999999998</v>
      </c>
      <c r="AJ56" s="41">
        <v>628.65099999999995</v>
      </c>
      <c r="AK56" s="41">
        <v>659.30799999999999</v>
      </c>
      <c r="AL56" s="41">
        <v>550.41499999999996</v>
      </c>
      <c r="AM56" s="41">
        <v>554.84699999999998</v>
      </c>
      <c r="AN56" s="41">
        <v>549.21299999999997</v>
      </c>
      <c r="AO56" s="41">
        <v>733.01199999999994</v>
      </c>
      <c r="AP56" s="41">
        <v>727.07799999999997</v>
      </c>
      <c r="AQ56" s="41">
        <v>606.59199999999998</v>
      </c>
      <c r="AR56" s="41">
        <v>562.73599999999999</v>
      </c>
      <c r="AT56" s="41">
        <v>5872.6880000000001</v>
      </c>
      <c r="AU56" s="41">
        <v>493.50400000000002</v>
      </c>
      <c r="AV56" s="41">
        <v>579.16200000000003</v>
      </c>
      <c r="AW56" s="41">
        <v>539.14800000000002</v>
      </c>
      <c r="AX56" s="41">
        <v>479.87200000000001</v>
      </c>
      <c r="AY56" s="41">
        <v>494.39499999999998</v>
      </c>
      <c r="AZ56" s="41">
        <v>471.16300000000001</v>
      </c>
      <c r="BA56" s="41">
        <v>487</v>
      </c>
      <c r="BB56" s="41">
        <v>512.5</v>
      </c>
      <c r="BC56" s="41">
        <v>512.5</v>
      </c>
      <c r="BD56" s="41">
        <v>512.5</v>
      </c>
      <c r="BE56" s="41">
        <v>512.5</v>
      </c>
      <c r="BF56" s="41">
        <v>512.5</v>
      </c>
      <c r="BH56" s="41">
        <f t="shared" si="0"/>
        <v>5694.0150000000003</v>
      </c>
      <c r="BI56" s="128">
        <v>460.69600000000003</v>
      </c>
      <c r="BJ56" s="128">
        <v>462.31099999999998</v>
      </c>
      <c r="BK56" s="128">
        <v>475.69299999999998</v>
      </c>
      <c r="BL56" s="128">
        <v>471.93900000000002</v>
      </c>
      <c r="BM56" s="128">
        <v>472.928</v>
      </c>
      <c r="BN56" s="128">
        <v>472.23200000000003</v>
      </c>
      <c r="BO56" s="128">
        <v>471.10399999999998</v>
      </c>
      <c r="BP56" s="128">
        <v>473.55599999999998</v>
      </c>
      <c r="BQ56" s="128">
        <v>474.57</v>
      </c>
      <c r="BR56" s="128">
        <v>486.19299999999998</v>
      </c>
      <c r="BS56" s="128">
        <v>488.67599999999999</v>
      </c>
      <c r="BT56" s="128">
        <v>484.11700000000002</v>
      </c>
      <c r="BV56" s="128">
        <f t="shared" si="2"/>
        <v>5560.4844899999998</v>
      </c>
      <c r="BW56" s="74">
        <v>491.64164999999997</v>
      </c>
      <c r="BX56" s="74">
        <v>477.10536999999999</v>
      </c>
      <c r="BY56" s="74">
        <v>479.33771999999999</v>
      </c>
      <c r="BZ56" s="74">
        <v>485.74720000000002</v>
      </c>
      <c r="CA56" s="74">
        <v>476.33166999999997</v>
      </c>
      <c r="CB56" s="74">
        <v>460.51345000000003</v>
      </c>
      <c r="CC56" s="74">
        <v>489.46678000000003</v>
      </c>
      <c r="CD56" s="74">
        <v>455.60527000000002</v>
      </c>
      <c r="CE56" s="74">
        <v>456.95802999999995</v>
      </c>
      <c r="CF56" s="74">
        <v>454.70465000000002</v>
      </c>
      <c r="CG56" s="74">
        <v>418.61921999999998</v>
      </c>
      <c r="CH56" s="74">
        <v>414.45347999999996</v>
      </c>
      <c r="CJ56" s="128">
        <f t="shared" si="4"/>
        <v>4968.8841600000005</v>
      </c>
      <c r="CK56" s="74">
        <v>400.91977000000003</v>
      </c>
      <c r="CL56" s="74">
        <v>402.80466999999999</v>
      </c>
      <c r="CM56" s="74">
        <v>411.36814000000004</v>
      </c>
      <c r="CN56" s="74">
        <v>414.83365999999995</v>
      </c>
      <c r="CO56" s="74">
        <v>416.11236000000002</v>
      </c>
      <c r="CP56" s="74">
        <v>410.41500000000002</v>
      </c>
      <c r="CQ56" s="74">
        <v>410.17773999999997</v>
      </c>
      <c r="CR56" s="74">
        <v>408.53645</v>
      </c>
      <c r="CS56" s="74">
        <v>408.17485999999991</v>
      </c>
      <c r="CT56" s="74">
        <v>417.43458000000004</v>
      </c>
      <c r="CU56" s="74">
        <v>439.27871999999996</v>
      </c>
      <c r="CV56" s="74">
        <v>428.82821000000001</v>
      </c>
      <c r="CW56" s="205"/>
      <c r="CX56" s="128">
        <f t="shared" si="6"/>
        <v>5304.9720948000013</v>
      </c>
      <c r="CY56" s="74">
        <v>433.44887999999997</v>
      </c>
      <c r="CZ56" s="74">
        <v>442.86574680000001</v>
      </c>
      <c r="DA56" s="74">
        <v>442.86574680000001</v>
      </c>
      <c r="DB56" s="74">
        <v>442.86574680000001</v>
      </c>
      <c r="DC56" s="74">
        <v>442.86574680000001</v>
      </c>
      <c r="DD56" s="74">
        <v>442.86574680000001</v>
      </c>
      <c r="DE56" s="74">
        <v>442.86574680000001</v>
      </c>
      <c r="DF56" s="74">
        <v>442.86574680000001</v>
      </c>
      <c r="DG56" s="74">
        <v>442.86574680000001</v>
      </c>
      <c r="DH56" s="74">
        <v>442.86574680000001</v>
      </c>
      <c r="DI56" s="74">
        <v>442.86574680000001</v>
      </c>
      <c r="DJ56" s="74">
        <v>442.86574680000001</v>
      </c>
    </row>
    <row r="57" spans="2:114" s="42" customFormat="1" outlineLevel="2" x14ac:dyDescent="0.35">
      <c r="B57" s="47" t="s">
        <v>181</v>
      </c>
      <c r="C57" s="40"/>
      <c r="D57" s="41">
        <v>1115.0669999999998</v>
      </c>
      <c r="E57" s="41">
        <v>352.303</v>
      </c>
      <c r="F57" s="41">
        <v>68.573999999999998</v>
      </c>
      <c r="G57" s="41">
        <v>96.965999999999994</v>
      </c>
      <c r="H57" s="41">
        <v>3.51</v>
      </c>
      <c r="I57" s="41">
        <v>156.96299999999999</v>
      </c>
      <c r="J57" s="41">
        <v>37.673000000000002</v>
      </c>
      <c r="K57" s="41">
        <v>1.014</v>
      </c>
      <c r="L57" s="41">
        <v>176.00200000000001</v>
      </c>
      <c r="M57" s="41">
        <v>134.46299999999999</v>
      </c>
      <c r="N57" s="41">
        <v>12.925000000000001</v>
      </c>
      <c r="O57" s="41">
        <v>0</v>
      </c>
      <c r="P57" s="41">
        <v>74.674000000000007</v>
      </c>
      <c r="R57" s="41">
        <v>462.24600000000004</v>
      </c>
      <c r="S57" s="41">
        <v>2.4380000000000002</v>
      </c>
      <c r="T57" s="41">
        <v>8.3030000000000008</v>
      </c>
      <c r="U57" s="41">
        <v>1.415</v>
      </c>
      <c r="V57" s="41">
        <v>12.651999999999999</v>
      </c>
      <c r="W57" s="41">
        <v>16.905000000000001</v>
      </c>
      <c r="X57" s="41">
        <v>1.2509999999999999</v>
      </c>
      <c r="Y57" s="41">
        <v>12.456</v>
      </c>
      <c r="Z57" s="41">
        <v>181.041</v>
      </c>
      <c r="AA57" s="41">
        <v>87.281000000000006</v>
      </c>
      <c r="AB57" s="41">
        <v>26.254999999999999</v>
      </c>
      <c r="AC57" s="41">
        <v>1.5089999999999999</v>
      </c>
      <c r="AD57" s="41">
        <v>110.74</v>
      </c>
      <c r="AF57" s="41">
        <v>5211.2969999999996</v>
      </c>
      <c r="AG57" s="41">
        <v>1161.1420000000001</v>
      </c>
      <c r="AH57" s="41">
        <v>164.39699999999999</v>
      </c>
      <c r="AI57" s="41">
        <v>319.21699999999998</v>
      </c>
      <c r="AJ57" s="41">
        <v>647.58100000000002</v>
      </c>
      <c r="AK57" s="41">
        <v>299.75400000000002</v>
      </c>
      <c r="AL57" s="41">
        <v>59.375999999999998</v>
      </c>
      <c r="AM57" s="41">
        <v>11.13</v>
      </c>
      <c r="AN57" s="41">
        <v>43.106999999999999</v>
      </c>
      <c r="AO57" s="41">
        <v>563.10500000000002</v>
      </c>
      <c r="AP57" s="41">
        <v>436.99900000000002</v>
      </c>
      <c r="AQ57" s="41">
        <v>650.94899999999996</v>
      </c>
      <c r="AR57" s="41">
        <v>854.54</v>
      </c>
      <c r="AT57" s="41">
        <v>9177.89</v>
      </c>
      <c r="AU57" s="41">
        <v>604.84699999999998</v>
      </c>
      <c r="AV57" s="41">
        <v>757.04100000000005</v>
      </c>
      <c r="AW57" s="41">
        <v>943.49099999999999</v>
      </c>
      <c r="AX57" s="41">
        <v>831.41499999999996</v>
      </c>
      <c r="AY57" s="41">
        <v>883.53200000000004</v>
      </c>
      <c r="AZ57" s="41">
        <v>729.52499999999998</v>
      </c>
      <c r="BA57" s="41">
        <v>885.87599999999998</v>
      </c>
      <c r="BB57" s="41">
        <v>884.00300000000004</v>
      </c>
      <c r="BC57" s="41">
        <v>887.57799999999997</v>
      </c>
      <c r="BD57" s="41">
        <v>887.57799999999997</v>
      </c>
      <c r="BE57" s="41">
        <v>887.57799999999997</v>
      </c>
      <c r="BF57" s="41">
        <v>887.57799999999997</v>
      </c>
      <c r="BH57" s="41">
        <f t="shared" si="0"/>
        <v>8623.2409999999982</v>
      </c>
      <c r="BI57" s="128">
        <v>793.18299999999999</v>
      </c>
      <c r="BJ57" s="128">
        <v>760.24599999999998</v>
      </c>
      <c r="BK57" s="128">
        <v>799.40499999999997</v>
      </c>
      <c r="BL57" s="128">
        <v>767.36400000000003</v>
      </c>
      <c r="BM57" s="128">
        <v>1151.3240000000001</v>
      </c>
      <c r="BN57" s="128">
        <v>780.726</v>
      </c>
      <c r="BO57" s="128">
        <v>785.70899999999995</v>
      </c>
      <c r="BP57" s="128">
        <v>783.255</v>
      </c>
      <c r="BQ57" s="128">
        <v>678.97699999999998</v>
      </c>
      <c r="BR57" s="128">
        <v>495.90100000000001</v>
      </c>
      <c r="BS57" s="128">
        <v>460.00099999999998</v>
      </c>
      <c r="BT57" s="128">
        <v>367.15</v>
      </c>
      <c r="BV57" s="128">
        <f t="shared" si="2"/>
        <v>1253.1185099999998</v>
      </c>
      <c r="BW57" s="74">
        <v>511.68507999999997</v>
      </c>
      <c r="BX57" s="74">
        <v>191.67576</v>
      </c>
      <c r="BY57" s="74">
        <v>166.12018</v>
      </c>
      <c r="BZ57" s="74">
        <v>173.22031000000004</v>
      </c>
      <c r="CA57" s="74">
        <v>9.7382600000000004</v>
      </c>
      <c r="CB57" s="74">
        <v>7.6426000000000007</v>
      </c>
      <c r="CC57" s="74">
        <v>41.574870000000004</v>
      </c>
      <c r="CD57" s="74">
        <v>2.2939499999999997</v>
      </c>
      <c r="CE57" s="74">
        <v>52.695140000000002</v>
      </c>
      <c r="CF57" s="74">
        <v>65.768249999999995</v>
      </c>
      <c r="CG57" s="74">
        <v>0</v>
      </c>
      <c r="CH57" s="74">
        <v>30.70411</v>
      </c>
      <c r="CJ57" s="128">
        <f t="shared" si="4"/>
        <v>2001.2443699999999</v>
      </c>
      <c r="CK57" s="74">
        <v>360.40247999999997</v>
      </c>
      <c r="CL57" s="74">
        <v>226.33905999999999</v>
      </c>
      <c r="CM57" s="74">
        <v>181.66336000000001</v>
      </c>
      <c r="CN57" s="74">
        <v>266.45355000000001</v>
      </c>
      <c r="CO57" s="74">
        <v>63.75218000000001</v>
      </c>
      <c r="CP57" s="74">
        <v>180.88730999999999</v>
      </c>
      <c r="CQ57" s="74">
        <v>29.932320000000001</v>
      </c>
      <c r="CR57" s="74">
        <v>107.06849000000001</v>
      </c>
      <c r="CS57" s="74">
        <v>144.96899999999999</v>
      </c>
      <c r="CT57" s="74">
        <v>117.67157999999999</v>
      </c>
      <c r="CU57" s="74">
        <v>181.66565</v>
      </c>
      <c r="CV57" s="74">
        <v>140.43939</v>
      </c>
      <c r="CW57" s="205"/>
      <c r="CX57" s="128">
        <f t="shared" si="6"/>
        <v>1951.8072802999998</v>
      </c>
      <c r="CY57" s="74">
        <v>574.76498000000015</v>
      </c>
      <c r="CZ57" s="74">
        <v>243.90087</v>
      </c>
      <c r="DA57" s="74">
        <v>197.57513</v>
      </c>
      <c r="DB57" s="74">
        <v>266.43665670000001</v>
      </c>
      <c r="DC57" s="74">
        <v>64.981566700000016</v>
      </c>
      <c r="DD57" s="74">
        <v>182.11669670000001</v>
      </c>
      <c r="DE57" s="74">
        <v>31.161706700000003</v>
      </c>
      <c r="DF57" s="74">
        <v>108.2978767</v>
      </c>
      <c r="DG57" s="74">
        <v>146.19838670000001</v>
      </c>
      <c r="DH57" s="74">
        <v>68.79113670000001</v>
      </c>
      <c r="DI57" s="74">
        <v>33.791136700000003</v>
      </c>
      <c r="DJ57" s="74">
        <v>33.791136700000003</v>
      </c>
    </row>
    <row r="58" spans="2:114" s="42" customFormat="1" outlineLevel="2" x14ac:dyDescent="0.35">
      <c r="B58" s="47" t="s">
        <v>182</v>
      </c>
      <c r="C58" s="40"/>
      <c r="D58" s="41">
        <v>1751.74</v>
      </c>
      <c r="E58" s="41">
        <v>8.0860000000000003</v>
      </c>
      <c r="F58" s="41">
        <v>14.972</v>
      </c>
      <c r="G58" s="41">
        <v>46.585999999999999</v>
      </c>
      <c r="H58" s="41">
        <v>0</v>
      </c>
      <c r="I58" s="41">
        <v>21.972000000000001</v>
      </c>
      <c r="J58" s="41">
        <v>87.100999999999999</v>
      </c>
      <c r="K58" s="41">
        <v>349.57100000000003</v>
      </c>
      <c r="L58" s="41">
        <v>0</v>
      </c>
      <c r="M58" s="41">
        <v>30.556999999999999</v>
      </c>
      <c r="N58" s="41">
        <v>91.962999999999994</v>
      </c>
      <c r="O58" s="41">
        <v>1099.675</v>
      </c>
      <c r="P58" s="41">
        <v>1.2569999999999999</v>
      </c>
      <c r="R58" s="41">
        <v>382.64100000000008</v>
      </c>
      <c r="S58" s="41">
        <v>0.72299999999999998</v>
      </c>
      <c r="T58" s="41">
        <v>30.696999999999999</v>
      </c>
      <c r="U58" s="41">
        <v>17.062000000000001</v>
      </c>
      <c r="V58" s="41">
        <v>18.050999999999998</v>
      </c>
      <c r="W58" s="41">
        <v>16.381</v>
      </c>
      <c r="X58" s="41">
        <v>234.19800000000001</v>
      </c>
      <c r="Y58" s="41">
        <v>15.364000000000001</v>
      </c>
      <c r="Z58" s="41">
        <v>8.4920000000000009</v>
      </c>
      <c r="AA58" s="41">
        <v>0</v>
      </c>
      <c r="AB58" s="41">
        <v>28.66</v>
      </c>
      <c r="AC58" s="41">
        <v>1.853</v>
      </c>
      <c r="AD58" s="41">
        <v>11.16</v>
      </c>
      <c r="AF58" s="41">
        <v>93.846000000000004</v>
      </c>
      <c r="AG58" s="41">
        <v>10.509</v>
      </c>
      <c r="AH58" s="41">
        <v>35.838999999999999</v>
      </c>
      <c r="AI58" s="41">
        <v>18.282</v>
      </c>
      <c r="AJ58" s="41">
        <v>0</v>
      </c>
      <c r="AK58" s="41">
        <v>2.6789999999999998</v>
      </c>
      <c r="AL58" s="41">
        <v>0</v>
      </c>
      <c r="AM58" s="41">
        <v>9.26</v>
      </c>
      <c r="AN58" s="41">
        <v>9.1890000000000001</v>
      </c>
      <c r="AO58" s="41">
        <v>8.0879999999999992</v>
      </c>
      <c r="AP58" s="41">
        <v>0</v>
      </c>
      <c r="AQ58" s="41">
        <v>0</v>
      </c>
      <c r="AR58" s="41">
        <v>0</v>
      </c>
      <c r="AT58" s="41">
        <v>776.96400000000006</v>
      </c>
      <c r="AU58" s="41">
        <v>0</v>
      </c>
      <c r="AV58" s="41">
        <v>9.8620000000000001</v>
      </c>
      <c r="AW58" s="41">
        <v>300.73099999999999</v>
      </c>
      <c r="AX58" s="41">
        <v>0</v>
      </c>
      <c r="AY58" s="41">
        <v>18.378</v>
      </c>
      <c r="AZ58" s="41">
        <v>6.04</v>
      </c>
      <c r="BA58" s="41">
        <v>418.90499999999997</v>
      </c>
      <c r="BB58" s="41">
        <v>418.90499999999997</v>
      </c>
      <c r="BC58" s="41">
        <v>418.90499999999997</v>
      </c>
      <c r="BD58" s="41">
        <v>418.90499999999997</v>
      </c>
      <c r="BE58" s="41">
        <v>418.90499999999997</v>
      </c>
      <c r="BF58" s="41">
        <v>418.90499999999997</v>
      </c>
      <c r="BH58" s="41">
        <f t="shared" si="0"/>
        <v>334.31200000000001</v>
      </c>
      <c r="BI58" s="128" t="s">
        <v>289</v>
      </c>
      <c r="BJ58" s="128">
        <v>113.48399999999999</v>
      </c>
      <c r="BK58" s="128" t="s">
        <v>289</v>
      </c>
      <c r="BL58" s="128" t="s">
        <v>289</v>
      </c>
      <c r="BM58" s="128" t="s">
        <v>289</v>
      </c>
      <c r="BN58" s="128" t="s">
        <v>289</v>
      </c>
      <c r="BO58" s="128" t="s">
        <v>289</v>
      </c>
      <c r="BP58" s="128" t="s">
        <v>289</v>
      </c>
      <c r="BQ58" s="128">
        <v>3.5059999999999998</v>
      </c>
      <c r="BR58" s="128">
        <v>217.322</v>
      </c>
      <c r="BS58" s="128" t="s">
        <v>289</v>
      </c>
      <c r="BT58" s="128" t="s">
        <v>289</v>
      </c>
      <c r="BV58" s="128">
        <f t="shared" si="2"/>
        <v>-19.83212</v>
      </c>
      <c r="BW58" s="74">
        <v>-19.83212</v>
      </c>
      <c r="BX58" s="74">
        <v>0</v>
      </c>
      <c r="BY58" s="74">
        <v>0</v>
      </c>
      <c r="BZ58" s="74">
        <v>0</v>
      </c>
      <c r="CA58" s="74">
        <v>0</v>
      </c>
      <c r="CB58" s="74">
        <v>0</v>
      </c>
      <c r="CC58" s="74">
        <v>0</v>
      </c>
      <c r="CD58" s="74">
        <v>0</v>
      </c>
      <c r="CE58" s="74">
        <v>0</v>
      </c>
      <c r="CF58" s="74">
        <v>0</v>
      </c>
      <c r="CG58" s="74">
        <v>0</v>
      </c>
      <c r="CH58" s="74">
        <v>0</v>
      </c>
      <c r="CJ58" s="128">
        <f t="shared" si="4"/>
        <v>697.21946000000003</v>
      </c>
      <c r="CK58" s="74">
        <v>0</v>
      </c>
      <c r="CL58" s="74">
        <v>-9.1648300000000003</v>
      </c>
      <c r="CM58" s="74">
        <v>0</v>
      </c>
      <c r="CN58" s="74">
        <v>0</v>
      </c>
      <c r="CO58" s="74">
        <v>0</v>
      </c>
      <c r="CP58" s="74">
        <v>0</v>
      </c>
      <c r="CQ58" s="74">
        <v>25.315750000000001</v>
      </c>
      <c r="CR58" s="74">
        <v>71.823490000000007</v>
      </c>
      <c r="CS58" s="74">
        <v>0</v>
      </c>
      <c r="CT58" s="74">
        <v>0</v>
      </c>
      <c r="CU58" s="74">
        <v>531.39771999999994</v>
      </c>
      <c r="CV58" s="74">
        <v>77.847329999999999</v>
      </c>
      <c r="CW58" s="205"/>
      <c r="CX58" s="128">
        <f t="shared" si="6"/>
        <v>1304.6909099999998</v>
      </c>
      <c r="CY58" s="74">
        <v>0</v>
      </c>
      <c r="CZ58" s="74">
        <v>217.44848499999998</v>
      </c>
      <c r="DA58" s="74">
        <v>0</v>
      </c>
      <c r="DB58" s="74">
        <v>217.44848499999998</v>
      </c>
      <c r="DC58" s="74">
        <v>0</v>
      </c>
      <c r="DD58" s="74">
        <v>217.44848499999998</v>
      </c>
      <c r="DE58" s="74">
        <v>0</v>
      </c>
      <c r="DF58" s="74">
        <v>217.44848499999998</v>
      </c>
      <c r="DG58" s="74">
        <v>0</v>
      </c>
      <c r="DH58" s="74">
        <v>217.44848499999998</v>
      </c>
      <c r="DI58" s="74">
        <v>0</v>
      </c>
      <c r="DJ58" s="74">
        <v>217.44848499999998</v>
      </c>
    </row>
    <row r="59" spans="2:114" s="42" customFormat="1" outlineLevel="2" x14ac:dyDescent="0.35">
      <c r="B59" s="47" t="s">
        <v>183</v>
      </c>
      <c r="C59" s="40"/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F59" s="41">
        <v>0</v>
      </c>
      <c r="AG59" s="41">
        <v>0</v>
      </c>
      <c r="AH59" s="41">
        <v>0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T59" s="41"/>
      <c r="AU59" s="41">
        <v>0</v>
      </c>
      <c r="AV59" s="41">
        <v>0</v>
      </c>
      <c r="AW59" s="41">
        <v>0</v>
      </c>
      <c r="AX59" s="41">
        <v>0</v>
      </c>
      <c r="AY59" s="41">
        <v>0</v>
      </c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41">
        <v>0</v>
      </c>
      <c r="BH59" s="41">
        <f t="shared" si="0"/>
        <v>0</v>
      </c>
      <c r="BI59" s="128" t="s">
        <v>289</v>
      </c>
      <c r="BJ59" s="128" t="s">
        <v>289</v>
      </c>
      <c r="BK59" s="128" t="s">
        <v>289</v>
      </c>
      <c r="BL59" s="128" t="s">
        <v>289</v>
      </c>
      <c r="BM59" s="128" t="s">
        <v>289</v>
      </c>
      <c r="BN59" s="128" t="s">
        <v>289</v>
      </c>
      <c r="BO59" s="128" t="s">
        <v>289</v>
      </c>
      <c r="BP59" s="128" t="s">
        <v>289</v>
      </c>
      <c r="BQ59" s="128" t="s">
        <v>289</v>
      </c>
      <c r="BR59" s="128" t="s">
        <v>289</v>
      </c>
      <c r="BS59" s="128" t="s">
        <v>289</v>
      </c>
      <c r="BT59" s="128" t="s">
        <v>289</v>
      </c>
      <c r="BV59" s="128">
        <f t="shared" si="2"/>
        <v>0</v>
      </c>
      <c r="BW59" s="74">
        <v>0</v>
      </c>
      <c r="BX59" s="74">
        <v>0</v>
      </c>
      <c r="BY59" s="74">
        <v>0</v>
      </c>
      <c r="BZ59" s="74">
        <v>0</v>
      </c>
      <c r="CA59" s="74">
        <v>0</v>
      </c>
      <c r="CB59" s="74">
        <v>0</v>
      </c>
      <c r="CC59" s="74">
        <v>0</v>
      </c>
      <c r="CD59" s="74">
        <v>0</v>
      </c>
      <c r="CE59" s="74">
        <v>0</v>
      </c>
      <c r="CF59" s="74">
        <v>0</v>
      </c>
      <c r="CG59" s="74">
        <v>0</v>
      </c>
      <c r="CH59" s="74">
        <v>0</v>
      </c>
      <c r="CJ59" s="128">
        <f t="shared" si="4"/>
        <v>0</v>
      </c>
      <c r="CK59" s="74">
        <v>0</v>
      </c>
      <c r="CL59" s="74">
        <v>0</v>
      </c>
      <c r="CM59" s="74">
        <v>0</v>
      </c>
      <c r="CN59" s="74">
        <v>0</v>
      </c>
      <c r="CO59" s="74">
        <v>0</v>
      </c>
      <c r="CP59" s="74">
        <v>0</v>
      </c>
      <c r="CQ59" s="74">
        <v>0</v>
      </c>
      <c r="CR59" s="74">
        <v>0</v>
      </c>
      <c r="CS59" s="74">
        <v>0</v>
      </c>
      <c r="CT59" s="74">
        <v>0</v>
      </c>
      <c r="CU59" s="74">
        <v>0</v>
      </c>
      <c r="CV59" s="74">
        <v>0</v>
      </c>
      <c r="CW59" s="205"/>
      <c r="CX59" s="128">
        <f t="shared" si="6"/>
        <v>0</v>
      </c>
      <c r="CY59" s="74">
        <v>0</v>
      </c>
      <c r="CZ59" s="74">
        <v>0</v>
      </c>
      <c r="DA59" s="74">
        <v>0</v>
      </c>
      <c r="DB59" s="74">
        <v>0</v>
      </c>
      <c r="DC59" s="74">
        <v>0</v>
      </c>
      <c r="DD59" s="74">
        <v>0</v>
      </c>
      <c r="DE59" s="74">
        <v>0</v>
      </c>
      <c r="DF59" s="74">
        <v>0</v>
      </c>
      <c r="DG59" s="74">
        <v>0</v>
      </c>
      <c r="DH59" s="74">
        <v>0</v>
      </c>
      <c r="DI59" s="74">
        <v>0</v>
      </c>
      <c r="DJ59" s="74">
        <v>0</v>
      </c>
    </row>
    <row r="60" spans="2:114" s="42" customFormat="1" outlineLevel="2" x14ac:dyDescent="0.35">
      <c r="B60" s="47" t="s">
        <v>184</v>
      </c>
      <c r="C60" s="40"/>
      <c r="D60" s="41">
        <v>319.52</v>
      </c>
      <c r="E60" s="41">
        <v>24.821000000000002</v>
      </c>
      <c r="F60" s="41">
        <v>2.65</v>
      </c>
      <c r="G60" s="41">
        <v>16.155999999999999</v>
      </c>
      <c r="H60" s="41">
        <v>8.5579999999999998</v>
      </c>
      <c r="I60" s="41">
        <v>13.332000000000001</v>
      </c>
      <c r="J60" s="41">
        <v>66.644999999999996</v>
      </c>
      <c r="K60" s="41">
        <v>51.656999999999996</v>
      </c>
      <c r="L60" s="41">
        <v>40.200000000000003</v>
      </c>
      <c r="M60" s="41">
        <v>24.186</v>
      </c>
      <c r="N60" s="41">
        <v>51.194000000000003</v>
      </c>
      <c r="O60" s="41">
        <v>8.85</v>
      </c>
      <c r="P60" s="41">
        <v>11.271000000000001</v>
      </c>
      <c r="R60" s="41">
        <v>200.18000000000004</v>
      </c>
      <c r="S60" s="41">
        <v>42.057000000000002</v>
      </c>
      <c r="T60" s="41">
        <v>12.805999999999999</v>
      </c>
      <c r="U60" s="41">
        <v>6.4349999999999996</v>
      </c>
      <c r="V60" s="41">
        <v>34.863</v>
      </c>
      <c r="W60" s="41">
        <v>15.948</v>
      </c>
      <c r="X60" s="41">
        <v>48.566000000000003</v>
      </c>
      <c r="Y60" s="41">
        <v>8.94</v>
      </c>
      <c r="Z60" s="41">
        <v>2.145</v>
      </c>
      <c r="AA60" s="41">
        <v>0</v>
      </c>
      <c r="AB60" s="41">
        <v>23.114999999999998</v>
      </c>
      <c r="AC60" s="41">
        <v>2.5049999999999999</v>
      </c>
      <c r="AD60" s="41">
        <v>2.8</v>
      </c>
      <c r="AF60" s="41">
        <v>178.756</v>
      </c>
      <c r="AG60" s="41">
        <v>3.5550000000000002</v>
      </c>
      <c r="AH60" s="41">
        <v>0</v>
      </c>
      <c r="AI60" s="41">
        <v>2.6589999999999998</v>
      </c>
      <c r="AJ60" s="41">
        <v>11.52</v>
      </c>
      <c r="AK60" s="41">
        <v>122.756</v>
      </c>
      <c r="AL60" s="41">
        <v>3.927</v>
      </c>
      <c r="AM60" s="41">
        <v>8.8309999999999995</v>
      </c>
      <c r="AN60" s="41">
        <v>0</v>
      </c>
      <c r="AO60" s="41">
        <v>14.359</v>
      </c>
      <c r="AP60" s="41">
        <v>0</v>
      </c>
      <c r="AQ60" s="41">
        <v>11.148999999999999</v>
      </c>
      <c r="AR60" s="41">
        <v>0</v>
      </c>
      <c r="AT60" s="41">
        <v>245.762</v>
      </c>
      <c r="AU60" s="41">
        <v>0</v>
      </c>
      <c r="AV60" s="41">
        <v>2.4409999999999998</v>
      </c>
      <c r="AW60" s="41">
        <v>0</v>
      </c>
      <c r="AX60" s="41">
        <v>0</v>
      </c>
      <c r="AY60" s="41">
        <v>11.401999999999999</v>
      </c>
      <c r="AZ60" s="41">
        <v>0</v>
      </c>
      <c r="BA60" s="41">
        <v>30</v>
      </c>
      <c r="BB60" s="41">
        <v>30</v>
      </c>
      <c r="BC60" s="41">
        <v>30</v>
      </c>
      <c r="BD60" s="41">
        <v>30</v>
      </c>
      <c r="BE60" s="41">
        <v>30</v>
      </c>
      <c r="BF60" s="41">
        <v>30</v>
      </c>
      <c r="BH60" s="41">
        <f t="shared" si="0"/>
        <v>616.49200000000008</v>
      </c>
      <c r="BI60" s="128">
        <v>176.99600000000001</v>
      </c>
      <c r="BJ60" s="128">
        <v>51.415999999999997</v>
      </c>
      <c r="BK60" s="128">
        <v>66.715999999999994</v>
      </c>
      <c r="BL60" s="128">
        <v>17.802</v>
      </c>
      <c r="BM60" s="128">
        <v>27.785</v>
      </c>
      <c r="BN60" s="128">
        <v>57.786000000000001</v>
      </c>
      <c r="BO60" s="128">
        <v>50.783000000000001</v>
      </c>
      <c r="BP60" s="128">
        <v>29.245999999999999</v>
      </c>
      <c r="BQ60" s="128">
        <v>54.210999999999999</v>
      </c>
      <c r="BR60" s="128">
        <v>7.4690000000000003</v>
      </c>
      <c r="BS60" s="128">
        <v>65.736000000000004</v>
      </c>
      <c r="BT60" s="128">
        <v>10.545999999999999</v>
      </c>
      <c r="BV60" s="128">
        <f t="shared" si="2"/>
        <v>244.57528000000002</v>
      </c>
      <c r="BW60" s="74">
        <v>110.20186</v>
      </c>
      <c r="BX60" s="74">
        <v>41.446330000000003</v>
      </c>
      <c r="BY60" s="74">
        <v>1.26</v>
      </c>
      <c r="BZ60" s="74">
        <v>0</v>
      </c>
      <c r="CA60" s="74">
        <v>0</v>
      </c>
      <c r="CB60" s="74">
        <v>0</v>
      </c>
      <c r="CC60" s="74">
        <v>2.5708299999999999</v>
      </c>
      <c r="CD60" s="74">
        <v>11.9396</v>
      </c>
      <c r="CE60" s="74">
        <v>0</v>
      </c>
      <c r="CF60" s="74">
        <v>10.91039</v>
      </c>
      <c r="CG60" s="74">
        <v>11.5</v>
      </c>
      <c r="CH60" s="74">
        <v>54.746269999999996</v>
      </c>
      <c r="CJ60" s="128">
        <f t="shared" si="4"/>
        <v>620.34550000000013</v>
      </c>
      <c r="CK60" s="74">
        <v>17.561859999999999</v>
      </c>
      <c r="CL60" s="74">
        <v>164.02099999999999</v>
      </c>
      <c r="CM60" s="74">
        <v>0.19900000000000001</v>
      </c>
      <c r="CN60" s="74">
        <v>15.297549999999999</v>
      </c>
      <c r="CO60" s="74">
        <v>15.297549999999999</v>
      </c>
      <c r="CP60" s="74">
        <v>96.257089999999991</v>
      </c>
      <c r="CQ60" s="74">
        <v>26.539000000000001</v>
      </c>
      <c r="CR60" s="74">
        <v>36.71508</v>
      </c>
      <c r="CS60" s="74">
        <v>135.63988000000001</v>
      </c>
      <c r="CT60" s="74">
        <v>54.5351</v>
      </c>
      <c r="CU60" s="74">
        <v>7.6272000000000002</v>
      </c>
      <c r="CV60" s="74">
        <v>50.655190000000005</v>
      </c>
      <c r="CW60" s="205"/>
      <c r="CX60" s="128">
        <f t="shared" si="6"/>
        <v>1558.3333500000003</v>
      </c>
      <c r="CY60" s="74">
        <v>109.99998000000001</v>
      </c>
      <c r="CZ60" s="74">
        <v>91.666669999999996</v>
      </c>
      <c r="DA60" s="74">
        <v>146.66667000000001</v>
      </c>
      <c r="DB60" s="74">
        <v>91.666669999999996</v>
      </c>
      <c r="DC60" s="74">
        <v>91.666669999999996</v>
      </c>
      <c r="DD60" s="74">
        <v>146.66667000000001</v>
      </c>
      <c r="DE60" s="74">
        <v>146.66667000000001</v>
      </c>
      <c r="DF60" s="74">
        <v>146.66667000000001</v>
      </c>
      <c r="DG60" s="74">
        <v>146.66667000000001</v>
      </c>
      <c r="DH60" s="74">
        <v>146.66667000000001</v>
      </c>
      <c r="DI60" s="74">
        <v>146.66667000000001</v>
      </c>
      <c r="DJ60" s="74">
        <v>146.66667000000001</v>
      </c>
    </row>
    <row r="61" spans="2:114" s="42" customFormat="1" outlineLevel="2" x14ac:dyDescent="0.35">
      <c r="B61" s="47" t="s">
        <v>295</v>
      </c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H61" s="41">
        <f t="shared" si="0"/>
        <v>622.02299999999991</v>
      </c>
      <c r="BI61" s="128">
        <v>56.485999999999997</v>
      </c>
      <c r="BJ61" s="128">
        <v>51.280999999999999</v>
      </c>
      <c r="BK61" s="128">
        <v>58.661000000000001</v>
      </c>
      <c r="BL61" s="128">
        <v>63.633000000000003</v>
      </c>
      <c r="BM61" s="128">
        <v>59.244999999999997</v>
      </c>
      <c r="BN61" s="128">
        <v>51.301000000000002</v>
      </c>
      <c r="BO61" s="128">
        <v>51.765999999999998</v>
      </c>
      <c r="BP61" s="128">
        <v>49.77</v>
      </c>
      <c r="BQ61" s="128">
        <v>50.97</v>
      </c>
      <c r="BR61" s="128">
        <v>41.912999999999997</v>
      </c>
      <c r="BS61" s="128">
        <v>42.615000000000002</v>
      </c>
      <c r="BT61" s="128">
        <v>44.381999999999998</v>
      </c>
      <c r="BV61" s="128">
        <f t="shared" si="2"/>
        <v>177.05586</v>
      </c>
      <c r="BW61" s="74">
        <v>45.146740000000001</v>
      </c>
      <c r="BX61" s="74">
        <v>46.85398</v>
      </c>
      <c r="BY61" s="74">
        <v>43.080130000000004</v>
      </c>
      <c r="BZ61" s="74">
        <v>4.5026299999999999</v>
      </c>
      <c r="CA61" s="74">
        <v>1.5954999999999999</v>
      </c>
      <c r="CB61" s="74">
        <v>4.0674200000000003</v>
      </c>
      <c r="CC61" s="74">
        <v>2.0509499999999998</v>
      </c>
      <c r="CD61" s="74">
        <v>4.3179399999999992</v>
      </c>
      <c r="CE61" s="74">
        <v>7.5736400000000001</v>
      </c>
      <c r="CF61" s="74">
        <v>6.68276</v>
      </c>
      <c r="CG61" s="74">
        <v>7.1350500000000006</v>
      </c>
      <c r="CH61" s="74">
        <v>4.0491200000000003</v>
      </c>
      <c r="CJ61" s="128">
        <f t="shared" si="4"/>
        <v>67.264110000000002</v>
      </c>
      <c r="CK61" s="74">
        <v>2.3898600000000001</v>
      </c>
      <c r="CL61" s="74">
        <v>5.0048999999999992</v>
      </c>
      <c r="CM61" s="74">
        <v>4.3090600000000006</v>
      </c>
      <c r="CN61" s="74">
        <v>1.3675899999999999</v>
      </c>
      <c r="CO61" s="74">
        <v>5.7911999999999999</v>
      </c>
      <c r="CP61" s="74">
        <v>6.6149399999999998</v>
      </c>
      <c r="CQ61" s="74">
        <v>5.84985</v>
      </c>
      <c r="CR61" s="74">
        <v>6.1072600000000001</v>
      </c>
      <c r="CS61" s="74">
        <v>5.1558999999999999</v>
      </c>
      <c r="CT61" s="74">
        <v>10.398350000000001</v>
      </c>
      <c r="CU61" s="74">
        <v>8.7986399999999989</v>
      </c>
      <c r="CV61" s="74">
        <v>5.4765600000000001</v>
      </c>
      <c r="CW61" s="205"/>
      <c r="CX61" s="128">
        <f t="shared" si="6"/>
        <v>301.76399999999995</v>
      </c>
      <c r="CY61" s="74">
        <v>25.146999999999998</v>
      </c>
      <c r="CZ61" s="74">
        <v>25.146999999999998</v>
      </c>
      <c r="DA61" s="74">
        <v>25.146999999999998</v>
      </c>
      <c r="DB61" s="74">
        <v>25.146999999999998</v>
      </c>
      <c r="DC61" s="74">
        <v>25.146999999999998</v>
      </c>
      <c r="DD61" s="74">
        <v>25.146999999999998</v>
      </c>
      <c r="DE61" s="74">
        <v>25.146999999999998</v>
      </c>
      <c r="DF61" s="74">
        <v>25.146999999999998</v>
      </c>
      <c r="DG61" s="74">
        <v>25.146999999999998</v>
      </c>
      <c r="DH61" s="74">
        <v>25.146999999999998</v>
      </c>
      <c r="DI61" s="74">
        <v>25.146999999999998</v>
      </c>
      <c r="DJ61" s="74">
        <v>25.146999999999998</v>
      </c>
    </row>
    <row r="62" spans="2:114" s="42" customFormat="1" outlineLevel="2" x14ac:dyDescent="0.35">
      <c r="B62" s="47" t="s">
        <v>346</v>
      </c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H62" s="41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V62" s="128">
        <f t="shared" si="2"/>
        <v>0</v>
      </c>
      <c r="BW62" s="74">
        <v>0</v>
      </c>
      <c r="BX62" s="74">
        <v>0</v>
      </c>
      <c r="BY62" s="74">
        <v>0</v>
      </c>
      <c r="BZ62" s="74">
        <v>0</v>
      </c>
      <c r="CA62" s="74">
        <v>0</v>
      </c>
      <c r="CB62" s="74">
        <v>0</v>
      </c>
      <c r="CC62" s="74">
        <v>0</v>
      </c>
      <c r="CD62" s="74">
        <v>0</v>
      </c>
      <c r="CE62" s="74">
        <v>0</v>
      </c>
      <c r="CF62" s="74">
        <v>0</v>
      </c>
      <c r="CG62" s="74">
        <v>0</v>
      </c>
      <c r="CH62" s="74">
        <v>0</v>
      </c>
      <c r="CJ62" s="128"/>
      <c r="CK62" s="74">
        <v>7.3090399999999995</v>
      </c>
      <c r="CL62" s="74">
        <v>7.11212</v>
      </c>
      <c r="CM62" s="74">
        <v>7.1109200000000001</v>
      </c>
      <c r="CN62" s="74">
        <v>7.1452600000000004</v>
      </c>
      <c r="CO62" s="74">
        <v>7.0765799999999999</v>
      </c>
      <c r="CP62" s="74">
        <v>7.0284899999999997</v>
      </c>
      <c r="CQ62" s="74">
        <v>6.8453200000000001</v>
      </c>
      <c r="CR62" s="74">
        <v>6.7812000000000001</v>
      </c>
      <c r="CS62" s="74">
        <v>7.9026800000000001</v>
      </c>
      <c r="CT62" s="74">
        <v>7.6938800000000001</v>
      </c>
      <c r="CU62" s="74">
        <v>7.5384599999999997</v>
      </c>
      <c r="CV62" s="74">
        <v>7.7187399999999995</v>
      </c>
      <c r="CW62" s="205"/>
      <c r="CX62" s="128"/>
      <c r="CY62" s="74">
        <v>7.7187399999999995</v>
      </c>
      <c r="CZ62" s="74">
        <v>8.7677499999999995</v>
      </c>
      <c r="DA62" s="74">
        <v>8.7677499999999995</v>
      </c>
      <c r="DB62" s="74">
        <v>8.7677499999999995</v>
      </c>
      <c r="DC62" s="74">
        <v>8.7677499999999995</v>
      </c>
      <c r="DD62" s="74">
        <v>8.7677499999999995</v>
      </c>
      <c r="DE62" s="74">
        <v>8.7677499999999995</v>
      </c>
      <c r="DF62" s="74">
        <v>8.7677499999999995</v>
      </c>
      <c r="DG62" s="74">
        <v>8.7677499999999995</v>
      </c>
      <c r="DH62" s="74">
        <v>8.7677499999999995</v>
      </c>
      <c r="DI62" s="74">
        <v>8.7677499999999995</v>
      </c>
      <c r="DJ62" s="74">
        <v>8.7677499999999995</v>
      </c>
    </row>
    <row r="63" spans="2:114" s="42" customFormat="1" outlineLevel="2" x14ac:dyDescent="0.35">
      <c r="B63" s="47" t="s">
        <v>345</v>
      </c>
      <c r="C63" s="40"/>
      <c r="D63" s="41">
        <v>1361.0150000000001</v>
      </c>
      <c r="E63" s="41">
        <v>44.637999999999998</v>
      </c>
      <c r="F63" s="41">
        <v>97.981999999999999</v>
      </c>
      <c r="G63" s="41">
        <v>64.114000000000004</v>
      </c>
      <c r="H63" s="41">
        <v>299.089</v>
      </c>
      <c r="I63" s="41">
        <v>392.512</v>
      </c>
      <c r="J63" s="41">
        <v>78.23</v>
      </c>
      <c r="K63" s="41">
        <v>57.622</v>
      </c>
      <c r="L63" s="41">
        <v>82.284999999999997</v>
      </c>
      <c r="M63" s="41">
        <v>61.389000000000003</v>
      </c>
      <c r="N63" s="41">
        <v>70.375</v>
      </c>
      <c r="O63" s="41">
        <v>59.725000000000001</v>
      </c>
      <c r="P63" s="41">
        <v>53.054000000000002</v>
      </c>
      <c r="R63" s="41">
        <v>1691.5400000000002</v>
      </c>
      <c r="S63" s="41">
        <v>58.954000000000001</v>
      </c>
      <c r="T63" s="41">
        <v>131.172</v>
      </c>
      <c r="U63" s="41">
        <v>74.790999999999997</v>
      </c>
      <c r="V63" s="41">
        <v>66.381</v>
      </c>
      <c r="W63" s="41">
        <v>334.596</v>
      </c>
      <c r="X63" s="41">
        <v>83.855999999999995</v>
      </c>
      <c r="Y63" s="41">
        <v>79.013000000000005</v>
      </c>
      <c r="Z63" s="41">
        <v>90.019000000000005</v>
      </c>
      <c r="AA63" s="41">
        <v>62.262999999999998</v>
      </c>
      <c r="AB63" s="41">
        <v>554.38900000000001</v>
      </c>
      <c r="AC63" s="41">
        <v>86.346999999999994</v>
      </c>
      <c r="AD63" s="41">
        <v>69.759</v>
      </c>
      <c r="AF63" s="41">
        <v>1197.3600000000001</v>
      </c>
      <c r="AG63" s="41">
        <v>119.771</v>
      </c>
      <c r="AH63" s="41">
        <v>54.405000000000001</v>
      </c>
      <c r="AI63" s="41">
        <v>68.05</v>
      </c>
      <c r="AJ63" s="41">
        <v>349.85300000000001</v>
      </c>
      <c r="AK63" s="41">
        <v>77.076999999999998</v>
      </c>
      <c r="AL63" s="41">
        <v>72.213999999999999</v>
      </c>
      <c r="AM63" s="41">
        <v>80.584000000000003</v>
      </c>
      <c r="AN63" s="41">
        <v>91.801000000000002</v>
      </c>
      <c r="AO63" s="41">
        <v>70.009</v>
      </c>
      <c r="AP63" s="41">
        <v>79.475999999999999</v>
      </c>
      <c r="AQ63" s="41">
        <v>68.210999999999999</v>
      </c>
      <c r="AR63" s="41">
        <v>65.909000000000006</v>
      </c>
      <c r="AT63" s="41">
        <v>910.31200000000001</v>
      </c>
      <c r="AU63" s="41">
        <v>138.506</v>
      </c>
      <c r="AV63" s="41">
        <v>76.956000000000003</v>
      </c>
      <c r="AW63" s="41">
        <v>73.084000000000003</v>
      </c>
      <c r="AX63" s="41">
        <v>68.174999999999997</v>
      </c>
      <c r="AY63" s="41">
        <v>72.492000000000004</v>
      </c>
      <c r="AZ63" s="41">
        <v>67.56</v>
      </c>
      <c r="BA63" s="41">
        <v>115.30200000000001</v>
      </c>
      <c r="BB63" s="41">
        <v>110.553</v>
      </c>
      <c r="BC63" s="41">
        <v>110.553</v>
      </c>
      <c r="BD63" s="41">
        <v>110.553</v>
      </c>
      <c r="BE63" s="41">
        <v>110.553</v>
      </c>
      <c r="BF63" s="41">
        <v>110.553</v>
      </c>
      <c r="BH63" s="41">
        <f t="shared" si="0"/>
        <v>175.01099999999997</v>
      </c>
      <c r="BI63" s="128">
        <v>9.7550000000000008</v>
      </c>
      <c r="BJ63" s="128">
        <v>26.93</v>
      </c>
      <c r="BK63" s="128">
        <v>15.554</v>
      </c>
      <c r="BL63" s="128">
        <v>5.09</v>
      </c>
      <c r="BM63" s="128" t="s">
        <v>289</v>
      </c>
      <c r="BN63" s="128">
        <v>26.949000000000002</v>
      </c>
      <c r="BO63" s="128">
        <v>13.847</v>
      </c>
      <c r="BP63" s="128">
        <v>12.193</v>
      </c>
      <c r="BQ63" s="128">
        <v>18.512</v>
      </c>
      <c r="BR63" s="128">
        <v>14.813000000000001</v>
      </c>
      <c r="BS63" s="128">
        <v>20.135999999999999</v>
      </c>
      <c r="BT63" s="128">
        <v>11.231999999999999</v>
      </c>
      <c r="BV63" s="128">
        <f t="shared" si="2"/>
        <v>234.71558000000002</v>
      </c>
      <c r="BW63" s="74">
        <v>15.01778</v>
      </c>
      <c r="BX63" s="74">
        <v>16.938580000000002</v>
      </c>
      <c r="BY63" s="74">
        <v>17.931809999999999</v>
      </c>
      <c r="BZ63" s="74">
        <v>18.965479999999999</v>
      </c>
      <c r="CA63" s="74">
        <v>15.566210000000002</v>
      </c>
      <c r="CB63" s="74">
        <v>17.662410000000001</v>
      </c>
      <c r="CC63" s="74">
        <v>20.869389999999999</v>
      </c>
      <c r="CD63" s="74">
        <v>30.828510000000001</v>
      </c>
      <c r="CE63" s="74">
        <v>33.098800000000004</v>
      </c>
      <c r="CF63" s="74">
        <v>17.281430000000004</v>
      </c>
      <c r="CG63" s="74">
        <v>15.59679</v>
      </c>
      <c r="CH63" s="74">
        <v>14.958390000000001</v>
      </c>
      <c r="CJ63" s="128">
        <f t="shared" si="4"/>
        <v>354.14353</v>
      </c>
      <c r="CK63" s="74">
        <v>24.261760000000002</v>
      </c>
      <c r="CL63" s="74">
        <v>18.142700000000001</v>
      </c>
      <c r="CM63" s="74">
        <v>26.469270000000002</v>
      </c>
      <c r="CN63" s="74">
        <v>29.384029999999999</v>
      </c>
      <c r="CO63" s="74">
        <v>48.977980000000002</v>
      </c>
      <c r="CP63" s="74">
        <v>24.052440000000001</v>
      </c>
      <c r="CQ63" s="74">
        <v>24.161739999999998</v>
      </c>
      <c r="CR63" s="74">
        <v>43.350850000000001</v>
      </c>
      <c r="CS63" s="74">
        <v>29.466909999999999</v>
      </c>
      <c r="CT63" s="74">
        <v>17.632720000000003</v>
      </c>
      <c r="CU63" s="74">
        <v>38.776060000000008</v>
      </c>
      <c r="CV63" s="74">
        <v>29.46707</v>
      </c>
      <c r="CW63" s="205"/>
      <c r="CX63" s="128">
        <f t="shared" si="6"/>
        <v>1333.3482105000003</v>
      </c>
      <c r="CY63" s="74">
        <v>85.801079999999999</v>
      </c>
      <c r="CZ63" s="74">
        <v>113.4133755</v>
      </c>
      <c r="DA63" s="74">
        <v>113.4133755</v>
      </c>
      <c r="DB63" s="74">
        <v>113.4133755</v>
      </c>
      <c r="DC63" s="74">
        <v>113.4133755</v>
      </c>
      <c r="DD63" s="74">
        <v>113.4133755</v>
      </c>
      <c r="DE63" s="74">
        <v>113.4133755</v>
      </c>
      <c r="DF63" s="74">
        <v>113.4133755</v>
      </c>
      <c r="DG63" s="74">
        <v>113.4133755</v>
      </c>
      <c r="DH63" s="74">
        <v>113.4133755</v>
      </c>
      <c r="DI63" s="74">
        <v>113.4133755</v>
      </c>
      <c r="DJ63" s="74">
        <v>113.4133755</v>
      </c>
    </row>
    <row r="64" spans="2:114" s="25" customFormat="1" outlineLevel="1" x14ac:dyDescent="0.35">
      <c r="B64" s="133" t="s">
        <v>185</v>
      </c>
      <c r="C64" s="134"/>
      <c r="D64" s="53">
        <v>68557.872000000003</v>
      </c>
      <c r="E64" s="53">
        <v>4740.9699999999993</v>
      </c>
      <c r="F64" s="53">
        <v>4599.2619999999997</v>
      </c>
      <c r="G64" s="53">
        <v>6096.57</v>
      </c>
      <c r="H64" s="53">
        <v>7042.8010000000013</v>
      </c>
      <c r="I64" s="53">
        <v>5395.902</v>
      </c>
      <c r="J64" s="53">
        <v>7708.5360000000001</v>
      </c>
      <c r="K64" s="53">
        <v>5921.62</v>
      </c>
      <c r="L64" s="53">
        <v>4854.5169999999998</v>
      </c>
      <c r="M64" s="53">
        <v>5767.0339999999997</v>
      </c>
      <c r="N64" s="53">
        <v>6050.3519999999999</v>
      </c>
      <c r="O64" s="53">
        <v>4786.6970000000001</v>
      </c>
      <c r="P64" s="53">
        <v>5593.6110000000008</v>
      </c>
      <c r="R64" s="53">
        <v>72794.491999999998</v>
      </c>
      <c r="S64" s="53">
        <v>5147.96</v>
      </c>
      <c r="T64" s="53">
        <v>8218.6280000000006</v>
      </c>
      <c r="U64" s="53">
        <v>3876.424</v>
      </c>
      <c r="V64" s="53">
        <v>5818.2339999999995</v>
      </c>
      <c r="W64" s="53">
        <v>4399.3379999999997</v>
      </c>
      <c r="X64" s="53">
        <v>6949.8779999999997</v>
      </c>
      <c r="Y64" s="53">
        <v>8502.3089999999993</v>
      </c>
      <c r="Z64" s="53">
        <v>6701.3240000000005</v>
      </c>
      <c r="AA64" s="53">
        <v>3530.9989999999998</v>
      </c>
      <c r="AB64" s="53">
        <v>5147.6059999999998</v>
      </c>
      <c r="AC64" s="53">
        <v>3083.9560000000001</v>
      </c>
      <c r="AD64" s="53">
        <v>11417.835999999999</v>
      </c>
      <c r="AF64" s="53">
        <v>73772.303999999989</v>
      </c>
      <c r="AG64" s="53">
        <v>12138.526</v>
      </c>
      <c r="AH64" s="53">
        <v>1466.443</v>
      </c>
      <c r="AI64" s="53">
        <v>7492.8209999999999</v>
      </c>
      <c r="AJ64" s="53">
        <v>6149.7429999999995</v>
      </c>
      <c r="AK64" s="53">
        <v>4930.1869999999999</v>
      </c>
      <c r="AL64" s="53">
        <v>7942.4179999999997</v>
      </c>
      <c r="AM64" s="53">
        <v>5101.2650000000003</v>
      </c>
      <c r="AN64" s="53">
        <v>4779.652</v>
      </c>
      <c r="AO64" s="53">
        <v>5893.2209999999995</v>
      </c>
      <c r="AP64" s="53">
        <v>8929.2790000000005</v>
      </c>
      <c r="AQ64" s="53">
        <v>4050.8940000000002</v>
      </c>
      <c r="AR64" s="53">
        <v>4897.8550000000005</v>
      </c>
      <c r="AT64" s="53">
        <v>58398.328999999998</v>
      </c>
      <c r="AU64" s="53">
        <v>7906.192</v>
      </c>
      <c r="AV64" s="53">
        <v>6888.1299999999992</v>
      </c>
      <c r="AW64" s="53">
        <v>5178.5079999999998</v>
      </c>
      <c r="AX64" s="53">
        <v>2697.1330000000003</v>
      </c>
      <c r="AY64" s="53">
        <v>3602.5909999999999</v>
      </c>
      <c r="AZ64" s="53">
        <v>5760.2790000000005</v>
      </c>
      <c r="BA64" s="53">
        <v>11407.932000000001</v>
      </c>
      <c r="BB64" s="53">
        <v>10553.48</v>
      </c>
      <c r="BC64" s="53">
        <v>11363.969000000001</v>
      </c>
      <c r="BD64" s="53">
        <v>9049.8260000000009</v>
      </c>
      <c r="BE64" s="53">
        <v>9138.1699999999983</v>
      </c>
      <c r="BF64" s="53">
        <v>8839.5829999999987</v>
      </c>
      <c r="BH64" s="53">
        <f t="shared" si="0"/>
        <v>55750.91</v>
      </c>
      <c r="BI64" s="129">
        <f>SUM(BI65:BI76)</f>
        <v>5615.5210000000006</v>
      </c>
      <c r="BJ64" s="129">
        <f t="shared" ref="BJ64:BT64" si="140">SUM(BJ65:BJ76)</f>
        <v>10131.698</v>
      </c>
      <c r="BK64" s="129">
        <f t="shared" si="140"/>
        <v>4784.6600000000008</v>
      </c>
      <c r="BL64" s="129">
        <f t="shared" si="140"/>
        <v>4852.4620000000004</v>
      </c>
      <c r="BM64" s="129">
        <f t="shared" si="140"/>
        <v>4011.9609999999993</v>
      </c>
      <c r="BN64" s="129">
        <f t="shared" si="140"/>
        <v>4047.681</v>
      </c>
      <c r="BO64" s="129">
        <f t="shared" si="140"/>
        <v>2193.2860000000001</v>
      </c>
      <c r="BP64" s="129">
        <f t="shared" si="140"/>
        <v>2646.7429999999995</v>
      </c>
      <c r="BQ64" s="129">
        <f t="shared" si="140"/>
        <v>5674.7699999999995</v>
      </c>
      <c r="BR64" s="129">
        <f t="shared" si="140"/>
        <v>3369.6879999999992</v>
      </c>
      <c r="BS64" s="129">
        <f t="shared" si="140"/>
        <v>4164.5790000000006</v>
      </c>
      <c r="BT64" s="129">
        <f t="shared" si="140"/>
        <v>4257.8610000000008</v>
      </c>
      <c r="BV64" s="129">
        <f t="shared" si="2"/>
        <v>42177.049460000002</v>
      </c>
      <c r="BW64" s="53">
        <f>SUM(BW65:BW76)</f>
        <v>3434.4645800000003</v>
      </c>
      <c r="BX64" s="53">
        <f t="shared" ref="BX64" si="141">SUM(BX65:BX76)</f>
        <v>3911.4435900000003</v>
      </c>
      <c r="BY64" s="53">
        <f t="shared" ref="BY64" si="142">SUM(BY65:BY76)</f>
        <v>2565.9726300000002</v>
      </c>
      <c r="BZ64" s="53">
        <f t="shared" ref="BZ64" si="143">SUM(BZ65:BZ76)</f>
        <v>2218.31495</v>
      </c>
      <c r="CA64" s="53">
        <f t="shared" ref="CA64" si="144">SUM(CA65:CA76)</f>
        <v>3635.3323599999999</v>
      </c>
      <c r="CB64" s="53">
        <f t="shared" ref="CB64" si="145">SUM(CB65:CB76)</f>
        <v>3027.2829399999991</v>
      </c>
      <c r="CC64" s="53">
        <f t="shared" ref="CC64" si="146">SUM(CC65:CC76)</f>
        <v>3886.7728100000004</v>
      </c>
      <c r="CD64" s="53">
        <f t="shared" ref="CD64" si="147">SUM(CD65:CD76)</f>
        <v>2487.3410000000003</v>
      </c>
      <c r="CE64" s="53">
        <f t="shared" ref="CE64" si="148">SUM(CE65:CE76)</f>
        <v>3938.54412</v>
      </c>
      <c r="CF64" s="53">
        <f t="shared" ref="CF64" si="149">SUM(CF65:CF76)</f>
        <v>6042.1131200000027</v>
      </c>
      <c r="CG64" s="53">
        <f t="shared" ref="CG64" si="150">SUM(CG65:CG76)</f>
        <v>3192.3954599999993</v>
      </c>
      <c r="CH64" s="53">
        <f t="shared" ref="CH64" si="151">SUM(CH65:CH76)</f>
        <v>3837.0719000000008</v>
      </c>
      <c r="CJ64" s="129">
        <f t="shared" si="4"/>
        <v>47214.824160000004</v>
      </c>
      <c r="CK64" s="53">
        <f>SUM(CK65:CK76)</f>
        <v>4466.9262200000003</v>
      </c>
      <c r="CL64" s="53">
        <f t="shared" ref="CL64:CV64" si="152">SUM(CL65:CL76)</f>
        <v>5324.9052600000014</v>
      </c>
      <c r="CM64" s="53">
        <f t="shared" si="152"/>
        <v>4223.7751899999994</v>
      </c>
      <c r="CN64" s="53">
        <f t="shared" si="152"/>
        <v>3232.3004000000005</v>
      </c>
      <c r="CO64" s="53">
        <f t="shared" si="152"/>
        <v>4572.3725599999998</v>
      </c>
      <c r="CP64" s="53">
        <f t="shared" si="152"/>
        <v>5026.7459799999997</v>
      </c>
      <c r="CQ64" s="53">
        <f t="shared" si="152"/>
        <v>3221.0718299999999</v>
      </c>
      <c r="CR64" s="53">
        <f t="shared" si="152"/>
        <v>2711.7361700000001</v>
      </c>
      <c r="CS64" s="53">
        <f t="shared" si="152"/>
        <v>2939.8791399999996</v>
      </c>
      <c r="CT64" s="53">
        <f t="shared" si="152"/>
        <v>4769.7347</v>
      </c>
      <c r="CU64" s="53">
        <f t="shared" si="152"/>
        <v>4013.1014299999993</v>
      </c>
      <c r="CV64" s="53">
        <f t="shared" si="152"/>
        <v>2712.2752799999998</v>
      </c>
      <c r="CW64" s="206"/>
      <c r="CX64" s="129">
        <f t="shared" si="6"/>
        <v>81783.433972076673</v>
      </c>
      <c r="CY64" s="53">
        <f>SUM(CY65:CY76)</f>
        <v>5792.0302799999999</v>
      </c>
      <c r="CZ64" s="53">
        <f t="shared" ref="CZ64:DJ64" si="153">SUM(CZ65:CZ76)</f>
        <v>11614.104381265453</v>
      </c>
      <c r="DA64" s="53">
        <f t="shared" si="153"/>
        <v>6978.8661929721211</v>
      </c>
      <c r="DB64" s="53">
        <f t="shared" si="153"/>
        <v>6608.0870109521229</v>
      </c>
      <c r="DC64" s="53">
        <f t="shared" si="153"/>
        <v>6331.0377622321203</v>
      </c>
      <c r="DD64" s="53">
        <f t="shared" si="153"/>
        <v>6281.0877833821214</v>
      </c>
      <c r="DE64" s="53">
        <f t="shared" si="153"/>
        <v>6235.2633029821209</v>
      </c>
      <c r="DF64" s="53">
        <f t="shared" si="153"/>
        <v>6304.4778207921208</v>
      </c>
      <c r="DG64" s="53">
        <f t="shared" si="153"/>
        <v>6292.1539052921216</v>
      </c>
      <c r="DH64" s="53">
        <f t="shared" si="153"/>
        <v>6450.8775335221217</v>
      </c>
      <c r="DI64" s="53">
        <f t="shared" si="153"/>
        <v>6363.3911210221213</v>
      </c>
      <c r="DJ64" s="53">
        <f t="shared" si="153"/>
        <v>6532.0568776621212</v>
      </c>
    </row>
    <row r="65" spans="2:114" s="42" customFormat="1" outlineLevel="2" x14ac:dyDescent="0.35">
      <c r="B65" s="47" t="s">
        <v>186</v>
      </c>
      <c r="C65" s="40"/>
      <c r="D65" s="41">
        <v>30844.179</v>
      </c>
      <c r="E65" s="41">
        <v>2214.3119999999999</v>
      </c>
      <c r="F65" s="41">
        <v>1934.374</v>
      </c>
      <c r="G65" s="41">
        <v>3102.721</v>
      </c>
      <c r="H65" s="41">
        <v>1861.1010000000001</v>
      </c>
      <c r="I65" s="41">
        <v>2362.384</v>
      </c>
      <c r="J65" s="41">
        <v>3518.82</v>
      </c>
      <c r="K65" s="41">
        <v>2116.9870000000001</v>
      </c>
      <c r="L65" s="41">
        <v>2413.777</v>
      </c>
      <c r="M65" s="41">
        <v>3435.4969999999998</v>
      </c>
      <c r="N65" s="41">
        <v>2764.904</v>
      </c>
      <c r="O65" s="41">
        <v>1576.933</v>
      </c>
      <c r="P65" s="41">
        <v>3542.3690000000001</v>
      </c>
      <c r="R65" s="41">
        <v>29885.733999999993</v>
      </c>
      <c r="S65" s="41">
        <v>2395.0859999999998</v>
      </c>
      <c r="T65" s="41">
        <v>4489.2780000000002</v>
      </c>
      <c r="U65" s="41">
        <v>926.01400000000001</v>
      </c>
      <c r="V65" s="41">
        <v>3465.6329999999998</v>
      </c>
      <c r="W65" s="41">
        <v>2477.3690000000001</v>
      </c>
      <c r="X65" s="41">
        <v>2514.0749999999998</v>
      </c>
      <c r="Y65" s="41">
        <v>3740.4079999999999</v>
      </c>
      <c r="Z65" s="41">
        <v>2083.2979999999998</v>
      </c>
      <c r="AA65" s="41">
        <v>1257.83</v>
      </c>
      <c r="AB65" s="41">
        <v>1563.3689999999999</v>
      </c>
      <c r="AC65" s="41">
        <v>1553.854</v>
      </c>
      <c r="AD65" s="41">
        <v>3419.52</v>
      </c>
      <c r="AF65" s="41">
        <v>35083.693999999996</v>
      </c>
      <c r="AG65" s="41">
        <v>6179.058</v>
      </c>
      <c r="AH65" s="41">
        <v>1146.0119999999999</v>
      </c>
      <c r="AI65" s="41">
        <v>3316.6660000000002</v>
      </c>
      <c r="AJ65" s="41">
        <v>2798.5450000000001</v>
      </c>
      <c r="AK65" s="41">
        <v>2301.3829999999998</v>
      </c>
      <c r="AL65" s="41">
        <v>2793.319</v>
      </c>
      <c r="AM65" s="41">
        <v>2151.3690000000001</v>
      </c>
      <c r="AN65" s="41">
        <v>1713.9780000000001</v>
      </c>
      <c r="AO65" s="41">
        <v>2462.3130000000001</v>
      </c>
      <c r="AP65" s="41">
        <v>4120.7879999999996</v>
      </c>
      <c r="AQ65" s="41">
        <v>2705.5210000000002</v>
      </c>
      <c r="AR65" s="41">
        <v>3394.7420000000002</v>
      </c>
      <c r="AT65" s="41">
        <v>21852.449000000001</v>
      </c>
      <c r="AU65" s="41">
        <v>1754.229</v>
      </c>
      <c r="AV65" s="41">
        <v>2687.7739999999999</v>
      </c>
      <c r="AW65" s="41">
        <v>1356.7919999999999</v>
      </c>
      <c r="AX65" s="41">
        <v>1437.393</v>
      </c>
      <c r="AY65" s="41">
        <v>1086.1579999999999</v>
      </c>
      <c r="AZ65" s="41">
        <v>1906.99</v>
      </c>
      <c r="BA65" s="41">
        <v>5171.0029999999997</v>
      </c>
      <c r="BB65" s="41">
        <v>4006.1179999999999</v>
      </c>
      <c r="BC65" s="41">
        <v>3793.893</v>
      </c>
      <c r="BD65" s="41">
        <v>3182.8919999999998</v>
      </c>
      <c r="BE65" s="41">
        <v>3233.0859999999998</v>
      </c>
      <c r="BF65" s="41">
        <v>2986.895</v>
      </c>
      <c r="BH65" s="41">
        <f t="shared" si="0"/>
        <v>28084.400000000001</v>
      </c>
      <c r="BI65" s="128">
        <v>1639.5830000000001</v>
      </c>
      <c r="BJ65" s="128">
        <v>4532.4260000000004</v>
      </c>
      <c r="BK65" s="128">
        <v>3066.5030000000002</v>
      </c>
      <c r="BL65" s="128">
        <v>1723.865</v>
      </c>
      <c r="BM65" s="128">
        <v>1881.6859999999999</v>
      </c>
      <c r="BN65" s="128">
        <v>2652.9749999999999</v>
      </c>
      <c r="BO65" s="128">
        <v>1508.2950000000001</v>
      </c>
      <c r="BP65" s="128">
        <v>380.27499999999998</v>
      </c>
      <c r="BQ65" s="128">
        <v>3439.835</v>
      </c>
      <c r="BR65" s="128">
        <v>2360.3240000000001</v>
      </c>
      <c r="BS65" s="128">
        <v>1908.0920000000001</v>
      </c>
      <c r="BT65" s="128">
        <v>2990.5410000000002</v>
      </c>
      <c r="BV65" s="41">
        <f t="shared" si="2"/>
        <v>25229.006650000003</v>
      </c>
      <c r="BW65" s="74">
        <v>1934.18751</v>
      </c>
      <c r="BX65" s="74">
        <v>2348.0515000000005</v>
      </c>
      <c r="BY65" s="74">
        <v>1163.04538</v>
      </c>
      <c r="BZ65" s="74">
        <v>1183.9764299999999</v>
      </c>
      <c r="CA65" s="74">
        <v>1983.3949099999998</v>
      </c>
      <c r="CB65" s="74">
        <v>1923.5211499999998</v>
      </c>
      <c r="CC65" s="74">
        <v>2009.3797800000004</v>
      </c>
      <c r="CD65" s="74">
        <v>1095.2658000000001</v>
      </c>
      <c r="CE65" s="74">
        <v>2743.0703400000002</v>
      </c>
      <c r="CF65" s="74">
        <v>4972.4992800000009</v>
      </c>
      <c r="CG65" s="74">
        <v>2147.2366699999998</v>
      </c>
      <c r="CH65" s="74">
        <v>1725.3779000000004</v>
      </c>
      <c r="CJ65" s="41">
        <f t="shared" si="4"/>
        <v>27502.731360000005</v>
      </c>
      <c r="CK65" s="74">
        <v>3015.8712300000007</v>
      </c>
      <c r="CL65" s="74">
        <v>3702.14687</v>
      </c>
      <c r="CM65" s="74">
        <v>2278.4410099999996</v>
      </c>
      <c r="CN65" s="74">
        <v>1811.3332000000003</v>
      </c>
      <c r="CO65" s="74">
        <v>3118.8786</v>
      </c>
      <c r="CP65" s="74">
        <v>3360.35653</v>
      </c>
      <c r="CQ65" s="74">
        <v>1382.2555699999998</v>
      </c>
      <c r="CR65" s="74">
        <v>1617.45849</v>
      </c>
      <c r="CS65" s="74">
        <v>1104.32752</v>
      </c>
      <c r="CT65" s="74">
        <v>2761.0765700000002</v>
      </c>
      <c r="CU65" s="74">
        <v>2323.2879899999998</v>
      </c>
      <c r="CV65" s="74">
        <v>1027.2977800000001</v>
      </c>
      <c r="CW65" s="205"/>
      <c r="CX65" s="41">
        <f t="shared" si="6"/>
        <v>40019.654673810001</v>
      </c>
      <c r="CY65" s="74">
        <v>2624.62554</v>
      </c>
      <c r="CZ65" s="74">
        <v>7432.7413489266673</v>
      </c>
      <c r="DA65" s="74">
        <v>3352.8782308533337</v>
      </c>
      <c r="DB65" s="74">
        <v>3339.6122845433342</v>
      </c>
      <c r="DC65" s="74">
        <v>2809.7339815333335</v>
      </c>
      <c r="DD65" s="74">
        <v>2809.7339815333335</v>
      </c>
      <c r="DE65" s="74">
        <v>2863.0973249833337</v>
      </c>
      <c r="DF65" s="74">
        <v>2920.5822875433332</v>
      </c>
      <c r="DG65" s="74">
        <v>2920.5822875433332</v>
      </c>
      <c r="DH65" s="74">
        <v>2973.8092487833333</v>
      </c>
      <c r="DI65" s="74">
        <v>2986.1290787833332</v>
      </c>
      <c r="DJ65" s="74">
        <v>2986.1290787833332</v>
      </c>
    </row>
    <row r="66" spans="2:114" s="42" customFormat="1" outlineLevel="2" x14ac:dyDescent="0.35">
      <c r="B66" s="47" t="s">
        <v>187</v>
      </c>
      <c r="C66" s="40"/>
      <c r="D66" s="41">
        <v>1000.772</v>
      </c>
      <c r="E66" s="41">
        <v>82.292000000000002</v>
      </c>
      <c r="F66" s="41">
        <v>0</v>
      </c>
      <c r="G66" s="41">
        <v>164.58500000000001</v>
      </c>
      <c r="H66" s="41">
        <v>82.292000000000002</v>
      </c>
      <c r="I66" s="41">
        <v>82.292000000000002</v>
      </c>
      <c r="J66" s="41">
        <v>0</v>
      </c>
      <c r="K66" s="41">
        <v>164.58500000000001</v>
      </c>
      <c r="L66" s="41">
        <v>82.292000000000002</v>
      </c>
      <c r="M66" s="41">
        <v>82.292000000000002</v>
      </c>
      <c r="N66" s="41">
        <v>82.292000000000002</v>
      </c>
      <c r="O66" s="41">
        <v>88.924999999999997</v>
      </c>
      <c r="P66" s="41">
        <v>88.924999999999997</v>
      </c>
      <c r="R66" s="41">
        <v>984.39099999999985</v>
      </c>
      <c r="S66" s="41">
        <v>88.924999999999997</v>
      </c>
      <c r="T66" s="41">
        <v>86.087999999999994</v>
      </c>
      <c r="U66" s="41">
        <v>88.924999999999997</v>
      </c>
      <c r="V66" s="41">
        <v>88.924999999999997</v>
      </c>
      <c r="W66" s="41">
        <v>88.924999999999997</v>
      </c>
      <c r="X66" s="41">
        <v>88.924999999999997</v>
      </c>
      <c r="Y66" s="41">
        <v>0</v>
      </c>
      <c r="Z66" s="41">
        <v>88.924999999999997</v>
      </c>
      <c r="AA66" s="41">
        <v>0</v>
      </c>
      <c r="AB66" s="41">
        <v>88.924999999999997</v>
      </c>
      <c r="AC66" s="41">
        <v>0</v>
      </c>
      <c r="AD66" s="41">
        <v>275.82799999999997</v>
      </c>
      <c r="AF66" s="41">
        <v>1146.79</v>
      </c>
      <c r="AG66" s="41">
        <v>0</v>
      </c>
      <c r="AH66" s="41">
        <v>0</v>
      </c>
      <c r="AI66" s="41">
        <v>293.93299999999999</v>
      </c>
      <c r="AJ66" s="41">
        <v>97.977999999999994</v>
      </c>
      <c r="AK66" s="41">
        <v>97.977999999999994</v>
      </c>
      <c r="AL66" s="41">
        <v>188.131</v>
      </c>
      <c r="AM66" s="41">
        <v>0</v>
      </c>
      <c r="AN66" s="41">
        <v>90.153000000000006</v>
      </c>
      <c r="AO66" s="41">
        <v>0</v>
      </c>
      <c r="AP66" s="41">
        <v>162.47</v>
      </c>
      <c r="AQ66" s="41">
        <v>72.316999999999993</v>
      </c>
      <c r="AR66" s="41">
        <v>143.83000000000001</v>
      </c>
      <c r="AT66" s="41">
        <v>735.65700000000004</v>
      </c>
      <c r="AU66" s="41">
        <v>71.915000000000006</v>
      </c>
      <c r="AV66" s="41">
        <v>56.484000000000002</v>
      </c>
      <c r="AW66" s="41">
        <v>15.430999999999999</v>
      </c>
      <c r="AX66" s="41">
        <v>71.915000000000006</v>
      </c>
      <c r="AY66" s="41">
        <v>143.83000000000001</v>
      </c>
      <c r="AZ66" s="41">
        <v>0</v>
      </c>
      <c r="BA66" s="41">
        <v>169.09100000000001</v>
      </c>
      <c r="BB66" s="41">
        <v>84.546000000000006</v>
      </c>
      <c r="BC66" s="41">
        <v>84.546000000000006</v>
      </c>
      <c r="BD66" s="41">
        <v>84.546000000000006</v>
      </c>
      <c r="BE66" s="41">
        <v>88.35</v>
      </c>
      <c r="BF66" s="41">
        <v>88.35</v>
      </c>
      <c r="BH66" s="41">
        <f t="shared" si="0"/>
        <v>809.7170000000001</v>
      </c>
      <c r="BI66" s="128">
        <v>61.927</v>
      </c>
      <c r="BJ66" s="128">
        <v>123.854</v>
      </c>
      <c r="BK66" s="128">
        <v>61.927</v>
      </c>
      <c r="BL66" s="128" t="s">
        <v>289</v>
      </c>
      <c r="BM66" s="128">
        <v>116.61499999999999</v>
      </c>
      <c r="BN66" s="128">
        <v>58.307000000000002</v>
      </c>
      <c r="BO66" s="128" t="s">
        <v>289</v>
      </c>
      <c r="BP66" s="128">
        <v>116.61499999999999</v>
      </c>
      <c r="BQ66" s="128">
        <v>58.307000000000002</v>
      </c>
      <c r="BR66" s="128">
        <v>58.307000000000002</v>
      </c>
      <c r="BS66" s="128" t="s">
        <v>289</v>
      </c>
      <c r="BT66" s="128">
        <v>153.858</v>
      </c>
      <c r="BV66" s="41">
        <f t="shared" si="2"/>
        <v>634.00135</v>
      </c>
      <c r="BW66" s="74">
        <v>0</v>
      </c>
      <c r="BX66" s="74">
        <v>116.61485</v>
      </c>
      <c r="BY66" s="74">
        <v>0</v>
      </c>
      <c r="BZ66" s="74">
        <v>116.61486000000001</v>
      </c>
      <c r="CA66" s="74">
        <v>58.307430000000004</v>
      </c>
      <c r="CB66" s="74">
        <v>58.307430000000004</v>
      </c>
      <c r="CC66" s="74">
        <v>0</v>
      </c>
      <c r="CD66" s="74">
        <v>122.46638</v>
      </c>
      <c r="CE66" s="74">
        <v>53.896800000000006</v>
      </c>
      <c r="CF66" s="74">
        <v>53.896800000000006</v>
      </c>
      <c r="CG66" s="74">
        <v>53.896800000000006</v>
      </c>
      <c r="CH66" s="74">
        <v>0</v>
      </c>
      <c r="CJ66" s="41">
        <f t="shared" si="4"/>
        <v>821.79893999999979</v>
      </c>
      <c r="CK66" s="74">
        <v>107.79360000000001</v>
      </c>
      <c r="CL66" s="74">
        <v>53.896800000000006</v>
      </c>
      <c r="CM66" s="74">
        <v>76.114220000000003</v>
      </c>
      <c r="CN66" s="74">
        <v>0</v>
      </c>
      <c r="CO66" s="74">
        <v>145.99857999999998</v>
      </c>
      <c r="CP66" s="74">
        <v>72.999289999999988</v>
      </c>
      <c r="CQ66" s="74">
        <v>72.999289999999988</v>
      </c>
      <c r="CR66" s="74">
        <v>0</v>
      </c>
      <c r="CS66" s="74">
        <v>145.99857999999998</v>
      </c>
      <c r="CT66" s="74">
        <v>72.999289999999988</v>
      </c>
      <c r="CU66" s="74">
        <v>0</v>
      </c>
      <c r="CV66" s="74">
        <v>72.999289999999988</v>
      </c>
      <c r="CW66" s="205"/>
      <c r="CX66" s="41">
        <f t="shared" si="6"/>
        <v>1220.1243554000002</v>
      </c>
      <c r="CY66" s="74">
        <v>145.99856</v>
      </c>
      <c r="CZ66" s="74">
        <v>89.734820000000013</v>
      </c>
      <c r="DA66" s="74">
        <v>98.439097540000006</v>
      </c>
      <c r="DB66" s="74">
        <v>98.439097540000006</v>
      </c>
      <c r="DC66" s="74">
        <v>98.439097540000006</v>
      </c>
      <c r="DD66" s="74">
        <v>98.439097540000006</v>
      </c>
      <c r="DE66" s="74">
        <v>98.439097540000006</v>
      </c>
      <c r="DF66" s="74">
        <v>98.439097540000006</v>
      </c>
      <c r="DG66" s="74">
        <v>98.439097540000006</v>
      </c>
      <c r="DH66" s="74">
        <v>98.439097540000006</v>
      </c>
      <c r="DI66" s="74">
        <v>98.439097540000006</v>
      </c>
      <c r="DJ66" s="74">
        <v>98.439097540000006</v>
      </c>
    </row>
    <row r="67" spans="2:114" s="42" customFormat="1" outlineLevel="2" x14ac:dyDescent="0.35">
      <c r="B67" s="47" t="s">
        <v>188</v>
      </c>
      <c r="C67" s="40"/>
      <c r="D67" s="41">
        <v>698.56600000000003</v>
      </c>
      <c r="E67" s="41">
        <v>55.902000000000001</v>
      </c>
      <c r="F67" s="41">
        <v>55.886000000000003</v>
      </c>
      <c r="G67" s="41">
        <v>55.875</v>
      </c>
      <c r="H67" s="41">
        <v>0</v>
      </c>
      <c r="I67" s="41">
        <v>111.833</v>
      </c>
      <c r="J67" s="41">
        <v>55.901000000000003</v>
      </c>
      <c r="K67" s="41">
        <v>0</v>
      </c>
      <c r="L67" s="41">
        <v>118.72</v>
      </c>
      <c r="M67" s="41">
        <v>0</v>
      </c>
      <c r="N67" s="41">
        <v>61.119</v>
      </c>
      <c r="O67" s="41">
        <v>61.097000000000001</v>
      </c>
      <c r="P67" s="41">
        <v>122.233</v>
      </c>
      <c r="R67" s="41">
        <v>760.13200000000006</v>
      </c>
      <c r="S67" s="41">
        <v>61.162999999999997</v>
      </c>
      <c r="T67" s="41">
        <v>61.128999999999998</v>
      </c>
      <c r="U67" s="41">
        <v>61.125</v>
      </c>
      <c r="V67" s="41">
        <v>61.143999999999998</v>
      </c>
      <c r="W67" s="41">
        <v>61.124000000000002</v>
      </c>
      <c r="X67" s="41">
        <v>61.122</v>
      </c>
      <c r="Y67" s="41">
        <v>55.869</v>
      </c>
      <c r="Z67" s="41">
        <v>0</v>
      </c>
      <c r="AA67" s="41">
        <v>135.292</v>
      </c>
      <c r="AB67" s="41">
        <v>0</v>
      </c>
      <c r="AC67" s="41">
        <v>67.605000000000004</v>
      </c>
      <c r="AD67" s="41">
        <v>134.559</v>
      </c>
      <c r="AF67" s="41">
        <v>690.09</v>
      </c>
      <c r="AG67" s="41">
        <v>67.278999999999996</v>
      </c>
      <c r="AH67" s="41">
        <v>0</v>
      </c>
      <c r="AI67" s="41">
        <v>50.738999999999997</v>
      </c>
      <c r="AJ67" s="41">
        <v>135.209</v>
      </c>
      <c r="AK67" s="41">
        <v>0</v>
      </c>
      <c r="AL67" s="41">
        <v>67.605000000000004</v>
      </c>
      <c r="AM67" s="41">
        <v>136.01</v>
      </c>
      <c r="AN67" s="41">
        <v>0</v>
      </c>
      <c r="AO67" s="41">
        <v>70.006</v>
      </c>
      <c r="AP67" s="41">
        <v>0</v>
      </c>
      <c r="AQ67" s="41">
        <v>80.978999999999999</v>
      </c>
      <c r="AR67" s="41">
        <v>82.263000000000005</v>
      </c>
      <c r="AT67" s="41">
        <v>467.68400000000003</v>
      </c>
      <c r="AU67" s="41">
        <v>0</v>
      </c>
      <c r="AV67" s="41">
        <v>82.132999999999996</v>
      </c>
      <c r="AW67" s="41">
        <v>41.084000000000003</v>
      </c>
      <c r="AX67" s="41">
        <v>41.313000000000002</v>
      </c>
      <c r="AY67" s="41">
        <v>41.366</v>
      </c>
      <c r="AZ67" s="41">
        <v>41.237000000000002</v>
      </c>
      <c r="BA67" s="41">
        <v>43.98</v>
      </c>
      <c r="BB67" s="41">
        <v>43.98</v>
      </c>
      <c r="BC67" s="41">
        <v>45.959000000000003</v>
      </c>
      <c r="BD67" s="41">
        <v>45.959000000000003</v>
      </c>
      <c r="BE67" s="41">
        <v>45.959000000000003</v>
      </c>
      <c r="BF67" s="41">
        <v>45.959000000000003</v>
      </c>
      <c r="BH67" s="41">
        <f t="shared" si="0"/>
        <v>433.01599999999996</v>
      </c>
      <c r="BI67" s="128">
        <v>33.503</v>
      </c>
      <c r="BJ67" s="128">
        <v>32.347000000000001</v>
      </c>
      <c r="BK67" s="128" t="s">
        <v>289</v>
      </c>
      <c r="BL67" s="128">
        <v>77.236000000000004</v>
      </c>
      <c r="BM67" s="128">
        <v>42.018999999999998</v>
      </c>
      <c r="BN67" s="128">
        <v>46.75</v>
      </c>
      <c r="BO67" s="128">
        <v>37.494999999999997</v>
      </c>
      <c r="BP67" s="128">
        <v>42.030999999999999</v>
      </c>
      <c r="BQ67" s="128">
        <v>42.116</v>
      </c>
      <c r="BR67" s="128">
        <v>37.402000000000001</v>
      </c>
      <c r="BS67" s="128">
        <v>4.6520000000000001</v>
      </c>
      <c r="BT67" s="128">
        <v>37.465000000000003</v>
      </c>
      <c r="BV67" s="41">
        <f t="shared" si="2"/>
        <v>461.83972999999997</v>
      </c>
      <c r="BW67" s="74">
        <v>41.943809999999999</v>
      </c>
      <c r="BX67" s="74">
        <v>37.360120000000002</v>
      </c>
      <c r="BY67" s="74">
        <v>46.627340000000004</v>
      </c>
      <c r="BZ67" s="74">
        <v>37.360800000000005</v>
      </c>
      <c r="CA67" s="74">
        <v>0</v>
      </c>
      <c r="CB67" s="74">
        <v>37.304830000000003</v>
      </c>
      <c r="CC67" s="74">
        <v>37.303669999999997</v>
      </c>
      <c r="CD67" s="74">
        <v>74.601910000000004</v>
      </c>
      <c r="CE67" s="74">
        <v>37.341949999999997</v>
      </c>
      <c r="CF67" s="74">
        <v>37.336510000000004</v>
      </c>
      <c r="CG67" s="74">
        <v>37.3093</v>
      </c>
      <c r="CH67" s="74">
        <v>37.349489999999996</v>
      </c>
      <c r="CJ67" s="41">
        <f t="shared" si="4"/>
        <v>474.68330000000003</v>
      </c>
      <c r="CK67" s="74">
        <v>37.281800000000004</v>
      </c>
      <c r="CL67" s="74">
        <v>37.242559999999997</v>
      </c>
      <c r="CM67" s="74">
        <v>41.200720000000004</v>
      </c>
      <c r="CN67" s="74">
        <v>41.200449999999996</v>
      </c>
      <c r="CO67" s="74">
        <v>41.326480000000004</v>
      </c>
      <c r="CP67" s="74">
        <v>41.179459999999999</v>
      </c>
      <c r="CQ67" s="74">
        <v>41.255160000000004</v>
      </c>
      <c r="CR67" s="74">
        <v>41.329699999999995</v>
      </c>
      <c r="CS67" s="74">
        <v>41.279969999999999</v>
      </c>
      <c r="CT67" s="74">
        <v>28.99222</v>
      </c>
      <c r="CU67" s="74">
        <v>0</v>
      </c>
      <c r="CV67" s="74">
        <v>82.394779999999997</v>
      </c>
      <c r="CW67" s="205"/>
      <c r="CX67" s="41">
        <f t="shared" si="6"/>
        <v>600.31679647999999</v>
      </c>
      <c r="CY67" s="74">
        <v>45.94144</v>
      </c>
      <c r="CZ67" s="74">
        <v>50.39775968</v>
      </c>
      <c r="DA67" s="74">
        <v>50.39775968</v>
      </c>
      <c r="DB67" s="74">
        <v>50.39775968</v>
      </c>
      <c r="DC67" s="74">
        <v>50.39775968</v>
      </c>
      <c r="DD67" s="74">
        <v>50.39775968</v>
      </c>
      <c r="DE67" s="74">
        <v>50.39775968</v>
      </c>
      <c r="DF67" s="74">
        <v>50.39775968</v>
      </c>
      <c r="DG67" s="74">
        <v>50.39775968</v>
      </c>
      <c r="DH67" s="74">
        <v>50.39775968</v>
      </c>
      <c r="DI67" s="74">
        <v>50.39775968</v>
      </c>
      <c r="DJ67" s="74">
        <v>50.39775968</v>
      </c>
    </row>
    <row r="68" spans="2:114" s="42" customFormat="1" outlineLevel="2" x14ac:dyDescent="0.35">
      <c r="B68" s="47" t="s">
        <v>189</v>
      </c>
      <c r="C68" s="40"/>
      <c r="D68" s="41">
        <v>234.10800000000006</v>
      </c>
      <c r="E68" s="41">
        <v>25.488</v>
      </c>
      <c r="F68" s="41">
        <v>25.488</v>
      </c>
      <c r="G68" s="41">
        <v>25.488</v>
      </c>
      <c r="H68" s="41">
        <v>0</v>
      </c>
      <c r="I68" s="41">
        <v>19.128</v>
      </c>
      <c r="J68" s="41">
        <v>19.788</v>
      </c>
      <c r="K68" s="41">
        <v>19.788</v>
      </c>
      <c r="L68" s="41">
        <v>19.788</v>
      </c>
      <c r="M68" s="41">
        <v>19.788</v>
      </c>
      <c r="N68" s="41">
        <v>19.788</v>
      </c>
      <c r="O68" s="41">
        <v>19.788</v>
      </c>
      <c r="P68" s="41">
        <v>19.788</v>
      </c>
      <c r="R68" s="41">
        <v>248.459</v>
      </c>
      <c r="S68" s="41">
        <v>0</v>
      </c>
      <c r="T68" s="41">
        <v>39.576000000000001</v>
      </c>
      <c r="U68" s="41">
        <v>19.788</v>
      </c>
      <c r="V68" s="41">
        <v>19.788</v>
      </c>
      <c r="W68" s="41">
        <v>19.788</v>
      </c>
      <c r="X68" s="41">
        <v>18.315999999999999</v>
      </c>
      <c r="Y68" s="41">
        <v>21.922999999999998</v>
      </c>
      <c r="Z68" s="41">
        <v>0</v>
      </c>
      <c r="AA68" s="41">
        <v>43.511000000000003</v>
      </c>
      <c r="AB68" s="41">
        <v>0</v>
      </c>
      <c r="AC68" s="41">
        <v>21.922999999999998</v>
      </c>
      <c r="AD68" s="41">
        <v>43.845999999999997</v>
      </c>
      <c r="AF68" s="41">
        <v>212.34099999999995</v>
      </c>
      <c r="AG68" s="41">
        <v>21.068000000000001</v>
      </c>
      <c r="AH68" s="41">
        <v>0</v>
      </c>
      <c r="AI68" s="41">
        <v>43.845999999999997</v>
      </c>
      <c r="AJ68" s="41">
        <v>0</v>
      </c>
      <c r="AK68" s="41">
        <v>39.329000000000001</v>
      </c>
      <c r="AL68" s="41">
        <v>18.158999999999999</v>
      </c>
      <c r="AM68" s="41">
        <v>18.158999999999999</v>
      </c>
      <c r="AN68" s="41">
        <v>18.158999999999999</v>
      </c>
      <c r="AO68" s="41">
        <v>0</v>
      </c>
      <c r="AP68" s="41">
        <v>35.462000000000003</v>
      </c>
      <c r="AQ68" s="41">
        <v>18.158999999999999</v>
      </c>
      <c r="AR68" s="41">
        <v>0</v>
      </c>
      <c r="AT68" s="41">
        <v>328.00200000000001</v>
      </c>
      <c r="AU68" s="41">
        <v>0</v>
      </c>
      <c r="AV68" s="41">
        <v>54.475999999999999</v>
      </c>
      <c r="AW68" s="41">
        <v>29.646000000000001</v>
      </c>
      <c r="AX68" s="41">
        <v>21.452000000000002</v>
      </c>
      <c r="AY68" s="41">
        <v>32.948</v>
      </c>
      <c r="AZ68" s="41">
        <v>27.460999999999999</v>
      </c>
      <c r="BA68" s="41">
        <v>33.591000000000001</v>
      </c>
      <c r="BB68" s="41">
        <v>33.591000000000001</v>
      </c>
      <c r="BC68" s="41">
        <v>33.591000000000001</v>
      </c>
      <c r="BD68" s="41">
        <v>33.591000000000001</v>
      </c>
      <c r="BE68" s="41">
        <v>33.591000000000001</v>
      </c>
      <c r="BF68" s="41">
        <v>33.591000000000001</v>
      </c>
      <c r="BH68" s="41">
        <f t="shared" si="0"/>
        <v>335.48600000000005</v>
      </c>
      <c r="BI68" s="128">
        <v>27.460999999999999</v>
      </c>
      <c r="BJ68" s="128">
        <v>27.460999999999999</v>
      </c>
      <c r="BK68" s="128" t="s">
        <v>289</v>
      </c>
      <c r="BL68" s="128">
        <v>49.43</v>
      </c>
      <c r="BM68" s="128">
        <v>33.369</v>
      </c>
      <c r="BN68" s="128">
        <v>28.324000000000002</v>
      </c>
      <c r="BO68" s="128">
        <v>28.324000000000002</v>
      </c>
      <c r="BP68" s="128" t="s">
        <v>289</v>
      </c>
      <c r="BQ68" s="128">
        <v>56.146000000000001</v>
      </c>
      <c r="BR68" s="128">
        <v>28.324000000000002</v>
      </c>
      <c r="BS68" s="128" t="s">
        <v>289</v>
      </c>
      <c r="BT68" s="128">
        <v>56.646999999999998</v>
      </c>
      <c r="BV68" s="41">
        <f t="shared" si="2"/>
        <v>304.24085000000002</v>
      </c>
      <c r="BW68" s="74">
        <v>28.323650000000001</v>
      </c>
      <c r="BX68" s="74">
        <v>28.323650000000001</v>
      </c>
      <c r="BY68" s="74">
        <v>28.323650000000001</v>
      </c>
      <c r="BZ68" s="74">
        <v>0</v>
      </c>
      <c r="CA68" s="74">
        <v>22.658950000000001</v>
      </c>
      <c r="CB68" s="74">
        <v>35.373520000000006</v>
      </c>
      <c r="CC68" s="74">
        <v>0</v>
      </c>
      <c r="CD68" s="74">
        <v>58.969879999999996</v>
      </c>
      <c r="CE68" s="74">
        <v>53.745809999999999</v>
      </c>
      <c r="CF68" s="74">
        <v>24.260870000000001</v>
      </c>
      <c r="CG68" s="74">
        <v>24.260870000000001</v>
      </c>
      <c r="CH68" s="74">
        <v>0</v>
      </c>
      <c r="CJ68" s="41">
        <f t="shared" si="4"/>
        <v>225.46571000000006</v>
      </c>
      <c r="CK68" s="74">
        <v>24.260870000000001</v>
      </c>
      <c r="CL68" s="74">
        <v>24.260870000000001</v>
      </c>
      <c r="CM68" s="74">
        <v>24.260870000000001</v>
      </c>
      <c r="CN68" s="74">
        <v>19.40868</v>
      </c>
      <c r="CO68" s="74">
        <v>24.260870000000001</v>
      </c>
      <c r="CP68" s="74">
        <v>0</v>
      </c>
      <c r="CQ68" s="74">
        <v>26.824480000000005</v>
      </c>
      <c r="CR68" s="74">
        <v>16.528950000000002</v>
      </c>
      <c r="CS68" s="74">
        <v>16.528950000000002</v>
      </c>
      <c r="CT68" s="74">
        <v>0</v>
      </c>
      <c r="CU68" s="74">
        <v>32.557550000000006</v>
      </c>
      <c r="CV68" s="74">
        <v>16.573619999999998</v>
      </c>
      <c r="CW68" s="205"/>
      <c r="CX68" s="41">
        <f t="shared" si="6"/>
        <v>251.12292431999995</v>
      </c>
      <c r="CY68" s="74">
        <v>16.573619999999998</v>
      </c>
      <c r="CZ68" s="74">
        <v>19.917570000000001</v>
      </c>
      <c r="DA68" s="74">
        <v>19.917570000000001</v>
      </c>
      <c r="DB68" s="74">
        <v>19.917570000000001</v>
      </c>
      <c r="DC68" s="74">
        <v>21.84957429</v>
      </c>
      <c r="DD68" s="74">
        <v>21.84957429</v>
      </c>
      <c r="DE68" s="74">
        <v>21.84957429</v>
      </c>
      <c r="DF68" s="74">
        <v>21.84957429</v>
      </c>
      <c r="DG68" s="74">
        <v>21.84957429</v>
      </c>
      <c r="DH68" s="74">
        <v>21.84957429</v>
      </c>
      <c r="DI68" s="74">
        <v>21.84957429</v>
      </c>
      <c r="DJ68" s="74">
        <v>21.84957429</v>
      </c>
    </row>
    <row r="69" spans="2:114" s="42" customFormat="1" outlineLevel="2" x14ac:dyDescent="0.35">
      <c r="B69" s="47" t="s">
        <v>190</v>
      </c>
      <c r="C69" s="40"/>
      <c r="D69" s="41">
        <v>1916.241</v>
      </c>
      <c r="E69" s="41">
        <v>113.512</v>
      </c>
      <c r="F69" s="41">
        <v>206.87700000000001</v>
      </c>
      <c r="G69" s="41">
        <v>177.696</v>
      </c>
      <c r="H69" s="41">
        <v>225.54</v>
      </c>
      <c r="I69" s="41">
        <v>107.806</v>
      </c>
      <c r="J69" s="41">
        <v>178.887</v>
      </c>
      <c r="K69" s="41">
        <v>142.387</v>
      </c>
      <c r="L69" s="41">
        <v>169.65</v>
      </c>
      <c r="M69" s="41">
        <v>87.775000000000006</v>
      </c>
      <c r="N69" s="41">
        <v>187.09899999999999</v>
      </c>
      <c r="O69" s="41">
        <v>159.404</v>
      </c>
      <c r="P69" s="41">
        <v>159.608</v>
      </c>
      <c r="R69" s="41">
        <v>2028.7719999999999</v>
      </c>
      <c r="S69" s="41">
        <v>226.23500000000001</v>
      </c>
      <c r="T69" s="41">
        <v>209.47900000000001</v>
      </c>
      <c r="U69" s="41">
        <v>173.10599999999999</v>
      </c>
      <c r="V69" s="41">
        <v>85.611999999999995</v>
      </c>
      <c r="W69" s="41">
        <v>167.46600000000001</v>
      </c>
      <c r="X69" s="41">
        <v>214.17699999999999</v>
      </c>
      <c r="Y69" s="41">
        <v>148.488</v>
      </c>
      <c r="Z69" s="41">
        <v>232.398</v>
      </c>
      <c r="AA69" s="41">
        <v>26.591000000000001</v>
      </c>
      <c r="AB69" s="41">
        <v>198.316</v>
      </c>
      <c r="AC69" s="41">
        <v>147.06700000000001</v>
      </c>
      <c r="AD69" s="41">
        <v>199.83699999999999</v>
      </c>
      <c r="AF69" s="41">
        <v>1801.5679999999998</v>
      </c>
      <c r="AG69" s="41">
        <v>184.03700000000001</v>
      </c>
      <c r="AH69" s="41">
        <v>118.44</v>
      </c>
      <c r="AI69" s="41">
        <v>274.95699999999999</v>
      </c>
      <c r="AJ69" s="41">
        <v>166.49799999999999</v>
      </c>
      <c r="AK69" s="41">
        <v>96.308000000000007</v>
      </c>
      <c r="AL69" s="41">
        <v>202.30199999999999</v>
      </c>
      <c r="AM69" s="41">
        <v>130.87100000000001</v>
      </c>
      <c r="AN69" s="41">
        <v>16.378</v>
      </c>
      <c r="AO69" s="41">
        <v>174.357</v>
      </c>
      <c r="AP69" s="41">
        <v>184.49299999999999</v>
      </c>
      <c r="AQ69" s="41">
        <v>158.715</v>
      </c>
      <c r="AR69" s="41">
        <v>94.212000000000003</v>
      </c>
      <c r="AT69" s="41">
        <v>1325.16</v>
      </c>
      <c r="AU69" s="41">
        <v>153.286</v>
      </c>
      <c r="AV69" s="41">
        <v>49.731999999999999</v>
      </c>
      <c r="AW69" s="41">
        <v>73.942999999999998</v>
      </c>
      <c r="AX69" s="41">
        <v>62.521999999999998</v>
      </c>
      <c r="AY69" s="41">
        <v>288.90100000000001</v>
      </c>
      <c r="AZ69" s="41">
        <v>79.281000000000006</v>
      </c>
      <c r="BA69" s="41">
        <v>266.30500000000001</v>
      </c>
      <c r="BB69" s="41">
        <v>259.99</v>
      </c>
      <c r="BC69" s="41">
        <v>262.14400000000001</v>
      </c>
      <c r="BD69" s="41">
        <v>263.15100000000001</v>
      </c>
      <c r="BE69" s="41">
        <v>263.88900000000001</v>
      </c>
      <c r="BF69" s="41">
        <v>263.88900000000001</v>
      </c>
      <c r="BH69" s="41">
        <f t="shared" si="0"/>
        <v>1607.973</v>
      </c>
      <c r="BI69" s="128">
        <v>119.438</v>
      </c>
      <c r="BJ69" s="128">
        <v>119.74</v>
      </c>
      <c r="BK69" s="128">
        <v>151.83699999999999</v>
      </c>
      <c r="BL69" s="128">
        <v>151.83699999999999</v>
      </c>
      <c r="BM69" s="128">
        <v>117.5</v>
      </c>
      <c r="BN69" s="128">
        <v>137.29599999999999</v>
      </c>
      <c r="BO69" s="128">
        <v>112.003</v>
      </c>
      <c r="BP69" s="128">
        <v>161.149</v>
      </c>
      <c r="BQ69" s="128">
        <v>128.48699999999999</v>
      </c>
      <c r="BR69" s="128">
        <v>130.43199999999999</v>
      </c>
      <c r="BS69" s="128">
        <v>58.76</v>
      </c>
      <c r="BT69" s="128">
        <v>219.494</v>
      </c>
      <c r="BV69" s="41">
        <f t="shared" si="2"/>
        <v>1637.7556600000003</v>
      </c>
      <c r="BW69" s="74">
        <v>138.51148000000001</v>
      </c>
      <c r="BX69" s="74">
        <v>133.05148</v>
      </c>
      <c r="BY69" s="74">
        <v>49.889949999999999</v>
      </c>
      <c r="BZ69" s="74">
        <v>131.91956999999999</v>
      </c>
      <c r="CA69" s="74">
        <v>55.250589999999995</v>
      </c>
      <c r="CB69" s="74">
        <v>227.07479999999998</v>
      </c>
      <c r="CC69" s="74">
        <v>233.22608000000002</v>
      </c>
      <c r="CD69" s="74">
        <v>138.16211999999999</v>
      </c>
      <c r="CE69" s="74">
        <v>138.16211999999999</v>
      </c>
      <c r="CF69" s="74">
        <v>135.81527000000003</v>
      </c>
      <c r="CG69" s="74">
        <v>136.12695000000002</v>
      </c>
      <c r="CH69" s="74">
        <v>120.56525000000001</v>
      </c>
      <c r="CJ69" s="41">
        <f t="shared" si="4"/>
        <v>2230.9304200000006</v>
      </c>
      <c r="CK69" s="74">
        <v>60.452289999999998</v>
      </c>
      <c r="CL69" s="74">
        <v>286.35604000000001</v>
      </c>
      <c r="CM69" s="74">
        <v>267.63183000000004</v>
      </c>
      <c r="CN69" s="74">
        <v>187.80987000000002</v>
      </c>
      <c r="CO69" s="74">
        <v>185.64777000000001</v>
      </c>
      <c r="CP69" s="74">
        <v>159.14396000000002</v>
      </c>
      <c r="CQ69" s="74">
        <v>198.84532000000002</v>
      </c>
      <c r="CR69" s="74">
        <v>94.528519999999986</v>
      </c>
      <c r="CS69" s="74">
        <v>262.70624000000004</v>
      </c>
      <c r="CT69" s="74">
        <v>188.02261000000001</v>
      </c>
      <c r="CU69" s="74">
        <v>182.62727999999998</v>
      </c>
      <c r="CV69" s="74">
        <v>157.15869000000001</v>
      </c>
      <c r="CW69" s="205"/>
      <c r="CX69" s="41">
        <f t="shared" si="6"/>
        <v>9293.0440605200001</v>
      </c>
      <c r="CY69" s="74">
        <v>244.88893999999999</v>
      </c>
      <c r="CZ69" s="74">
        <v>885.67905000000007</v>
      </c>
      <c r="DA69" s="74">
        <v>814.73945244000004</v>
      </c>
      <c r="DB69" s="74">
        <v>814.12445244000003</v>
      </c>
      <c r="DC69" s="74">
        <v>814.12445244000003</v>
      </c>
      <c r="DD69" s="74">
        <v>814.12445244000003</v>
      </c>
      <c r="DE69" s="74">
        <v>814.93662858999994</v>
      </c>
      <c r="DF69" s="74">
        <v>822.47607872000003</v>
      </c>
      <c r="DG69" s="74">
        <v>816.09216321999997</v>
      </c>
      <c r="DH69" s="74">
        <v>817.15916321999998</v>
      </c>
      <c r="DI69" s="74">
        <v>817.15916321999998</v>
      </c>
      <c r="DJ69" s="74">
        <v>817.54006379000009</v>
      </c>
    </row>
    <row r="70" spans="2:114" s="42" customFormat="1" outlineLevel="2" x14ac:dyDescent="0.35">
      <c r="B70" s="47" t="s">
        <v>191</v>
      </c>
      <c r="C70" s="40"/>
      <c r="D70" s="41">
        <v>0.44900000000000001</v>
      </c>
      <c r="E70" s="41">
        <v>6.2E-2</v>
      </c>
      <c r="F70" s="41">
        <v>0.108</v>
      </c>
      <c r="G70" s="41">
        <v>4.5999999999999999E-2</v>
      </c>
      <c r="H70" s="41">
        <v>0</v>
      </c>
      <c r="I70" s="41">
        <v>6.0999999999999999E-2</v>
      </c>
      <c r="J70" s="41">
        <v>0</v>
      </c>
      <c r="K70" s="41">
        <v>1.7000000000000001E-2</v>
      </c>
      <c r="L70" s="41">
        <v>0</v>
      </c>
      <c r="M70" s="41">
        <v>0.13800000000000001</v>
      </c>
      <c r="N70" s="41">
        <v>0</v>
      </c>
      <c r="O70" s="41">
        <v>1.7000000000000001E-2</v>
      </c>
      <c r="P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F70" s="41">
        <v>0</v>
      </c>
      <c r="AG70" s="41">
        <v>0</v>
      </c>
      <c r="AH70" s="41">
        <v>0</v>
      </c>
      <c r="AI70" s="41">
        <v>0</v>
      </c>
      <c r="AJ70" s="41">
        <v>0</v>
      </c>
      <c r="AK70" s="41">
        <v>0</v>
      </c>
      <c r="AL70" s="41">
        <v>0</v>
      </c>
      <c r="AM70" s="41">
        <v>0</v>
      </c>
      <c r="AN70" s="41">
        <v>0</v>
      </c>
      <c r="AO70" s="41">
        <v>0</v>
      </c>
      <c r="AP70" s="41">
        <v>0</v>
      </c>
      <c r="AQ70" s="41">
        <v>0</v>
      </c>
      <c r="AR70" s="41">
        <v>0</v>
      </c>
      <c r="AT70" s="41"/>
      <c r="AU70" s="41">
        <v>0</v>
      </c>
      <c r="AV70" s="41">
        <v>0</v>
      </c>
      <c r="AW70" s="41">
        <v>0</v>
      </c>
      <c r="AX70" s="41">
        <v>0</v>
      </c>
      <c r="AY70" s="41">
        <v>0</v>
      </c>
      <c r="AZ70" s="41">
        <v>0</v>
      </c>
      <c r="BA70" s="41">
        <v>0.15</v>
      </c>
      <c r="BB70" s="41">
        <v>0.15</v>
      </c>
      <c r="BC70" s="41">
        <v>0.15</v>
      </c>
      <c r="BD70" s="41">
        <v>0.15</v>
      </c>
      <c r="BE70" s="41">
        <v>0.15</v>
      </c>
      <c r="BF70" s="41">
        <v>0.157</v>
      </c>
      <c r="BH70" s="41">
        <f t="shared" si="0"/>
        <v>0</v>
      </c>
      <c r="BI70" s="128" t="s">
        <v>289</v>
      </c>
      <c r="BJ70" s="128" t="s">
        <v>289</v>
      </c>
      <c r="BK70" s="128" t="s">
        <v>289</v>
      </c>
      <c r="BL70" s="128" t="s">
        <v>289</v>
      </c>
      <c r="BM70" s="128" t="s">
        <v>289</v>
      </c>
      <c r="BN70" s="128" t="s">
        <v>289</v>
      </c>
      <c r="BO70" s="128" t="s">
        <v>289</v>
      </c>
      <c r="BP70" s="128" t="s">
        <v>289</v>
      </c>
      <c r="BQ70" s="128" t="s">
        <v>289</v>
      </c>
      <c r="BR70" s="128" t="s">
        <v>289</v>
      </c>
      <c r="BS70" s="128" t="s">
        <v>289</v>
      </c>
      <c r="BT70" s="128" t="s">
        <v>289</v>
      </c>
      <c r="BV70" s="41">
        <f t="shared" si="2"/>
        <v>0</v>
      </c>
      <c r="BW70" s="74">
        <v>0</v>
      </c>
      <c r="BX70" s="74">
        <v>0</v>
      </c>
      <c r="BY70" s="74">
        <v>0</v>
      </c>
      <c r="BZ70" s="74">
        <v>0</v>
      </c>
      <c r="CA70" s="74">
        <v>0</v>
      </c>
      <c r="CB70" s="74">
        <v>0</v>
      </c>
      <c r="CC70" s="74">
        <v>0</v>
      </c>
      <c r="CD70" s="74">
        <v>0</v>
      </c>
      <c r="CE70" s="74">
        <v>0</v>
      </c>
      <c r="CF70" s="74">
        <v>0</v>
      </c>
      <c r="CG70" s="74">
        <v>0</v>
      </c>
      <c r="CH70" s="74">
        <v>0</v>
      </c>
      <c r="CJ70" s="41">
        <f t="shared" si="4"/>
        <v>0</v>
      </c>
      <c r="CK70" s="74">
        <v>0</v>
      </c>
      <c r="CL70" s="74">
        <v>0</v>
      </c>
      <c r="CM70" s="74">
        <v>0</v>
      </c>
      <c r="CN70" s="74">
        <v>0</v>
      </c>
      <c r="CO70" s="74">
        <v>0</v>
      </c>
      <c r="CP70" s="74">
        <v>0</v>
      </c>
      <c r="CQ70" s="74">
        <v>0</v>
      </c>
      <c r="CR70" s="74">
        <v>0</v>
      </c>
      <c r="CS70" s="74">
        <v>0</v>
      </c>
      <c r="CT70" s="74">
        <v>0</v>
      </c>
      <c r="CU70" s="74">
        <v>0</v>
      </c>
      <c r="CV70" s="74">
        <v>0</v>
      </c>
      <c r="CW70" s="205"/>
      <c r="CX70" s="41">
        <f t="shared" si="6"/>
        <v>1.6499999999999997</v>
      </c>
      <c r="CY70" s="74">
        <v>0</v>
      </c>
      <c r="CZ70" s="74">
        <v>0.15</v>
      </c>
      <c r="DA70" s="74">
        <v>0.15</v>
      </c>
      <c r="DB70" s="74">
        <v>0.15</v>
      </c>
      <c r="DC70" s="74">
        <v>0.15</v>
      </c>
      <c r="DD70" s="74">
        <v>0.15</v>
      </c>
      <c r="DE70" s="74">
        <v>0.15</v>
      </c>
      <c r="DF70" s="74">
        <v>0.15</v>
      </c>
      <c r="DG70" s="74">
        <v>0.15</v>
      </c>
      <c r="DH70" s="74">
        <v>0.15</v>
      </c>
      <c r="DI70" s="74">
        <v>0.15</v>
      </c>
      <c r="DJ70" s="74">
        <v>0.15</v>
      </c>
    </row>
    <row r="71" spans="2:114" s="42" customFormat="1" outlineLevel="2" x14ac:dyDescent="0.35">
      <c r="B71" s="47" t="s">
        <v>192</v>
      </c>
      <c r="C71" s="40"/>
      <c r="D71" s="41">
        <v>206.054</v>
      </c>
      <c r="E71" s="41">
        <v>14.627000000000001</v>
      </c>
      <c r="F71" s="41">
        <v>16.306999999999999</v>
      </c>
      <c r="G71" s="41">
        <v>12.672000000000001</v>
      </c>
      <c r="H71" s="41">
        <v>28.576000000000001</v>
      </c>
      <c r="I71" s="41">
        <v>22.050999999999998</v>
      </c>
      <c r="J71" s="41">
        <v>16.867000000000001</v>
      </c>
      <c r="K71" s="41">
        <v>12.523</v>
      </c>
      <c r="L71" s="41">
        <v>8.8629999999999995</v>
      </c>
      <c r="M71" s="41">
        <v>14.013999999999999</v>
      </c>
      <c r="N71" s="41">
        <v>17.376999999999999</v>
      </c>
      <c r="O71" s="41">
        <v>32.362000000000002</v>
      </c>
      <c r="P71" s="41">
        <v>9.8149999999999995</v>
      </c>
      <c r="R71" s="41">
        <v>195.72499999999997</v>
      </c>
      <c r="S71" s="41">
        <v>1.643</v>
      </c>
      <c r="T71" s="41">
        <v>7.0119999999999996</v>
      </c>
      <c r="U71" s="41">
        <v>15.048999999999999</v>
      </c>
      <c r="V71" s="41">
        <v>31.227</v>
      </c>
      <c r="W71" s="41">
        <v>41.969000000000001</v>
      </c>
      <c r="X71" s="41">
        <v>31.338999999999999</v>
      </c>
      <c r="Y71" s="41">
        <v>10.257999999999999</v>
      </c>
      <c r="Z71" s="41">
        <v>1.099</v>
      </c>
      <c r="AA71" s="41">
        <v>0.78900000000000003</v>
      </c>
      <c r="AB71" s="41">
        <v>27.431999999999999</v>
      </c>
      <c r="AC71" s="41">
        <v>19.928000000000001</v>
      </c>
      <c r="AD71" s="41">
        <v>7.98</v>
      </c>
      <c r="AF71" s="41">
        <v>127.31899999999999</v>
      </c>
      <c r="AG71" s="41">
        <v>3.9660000000000002</v>
      </c>
      <c r="AH71" s="41">
        <v>0.61799999999999999</v>
      </c>
      <c r="AI71" s="41">
        <v>0.82499999999999996</v>
      </c>
      <c r="AJ71" s="41">
        <v>1.1819999999999999</v>
      </c>
      <c r="AK71" s="41">
        <v>0.29899999999999999</v>
      </c>
      <c r="AL71" s="41">
        <v>60.307000000000002</v>
      </c>
      <c r="AM71" s="41">
        <v>1.871</v>
      </c>
      <c r="AN71" s="41">
        <v>26.561</v>
      </c>
      <c r="AO71" s="41">
        <v>5.601</v>
      </c>
      <c r="AP71" s="41">
        <v>16.074000000000002</v>
      </c>
      <c r="AQ71" s="41">
        <v>0.81899999999999995</v>
      </c>
      <c r="AR71" s="41">
        <v>9.1959999999999997</v>
      </c>
      <c r="AT71" s="41">
        <v>140.52600000000001</v>
      </c>
      <c r="AU71" s="41">
        <v>8.4280000000000008</v>
      </c>
      <c r="AV71" s="41">
        <v>9.4309999999999992</v>
      </c>
      <c r="AW71" s="41">
        <v>5.61</v>
      </c>
      <c r="AX71" s="41">
        <v>5.2279999999999998</v>
      </c>
      <c r="AY71" s="41">
        <v>0</v>
      </c>
      <c r="AZ71" s="41">
        <v>28.353999999999999</v>
      </c>
      <c r="BA71" s="41">
        <v>24.706</v>
      </c>
      <c r="BB71" s="41">
        <v>48.305999999999997</v>
      </c>
      <c r="BC71" s="41">
        <v>24.706</v>
      </c>
      <c r="BD71" s="41">
        <v>24.706</v>
      </c>
      <c r="BE71" s="41">
        <v>24.706</v>
      </c>
      <c r="BF71" s="41">
        <v>24.706</v>
      </c>
      <c r="BH71" s="41">
        <f t="shared" ref="BH71:BH125" si="154">SUM(BI71:BT71)</f>
        <v>96.373999999999995</v>
      </c>
      <c r="BI71" s="128">
        <v>6.3810000000000002</v>
      </c>
      <c r="BJ71" s="128">
        <v>6.4029999999999996</v>
      </c>
      <c r="BK71" s="128">
        <v>5.2709999999999999</v>
      </c>
      <c r="BL71" s="128">
        <v>3.8860000000000001</v>
      </c>
      <c r="BM71" s="128">
        <v>19.468</v>
      </c>
      <c r="BN71" s="128">
        <v>4.3170000000000002</v>
      </c>
      <c r="BO71" s="128" t="s">
        <v>289</v>
      </c>
      <c r="BP71" s="128">
        <v>5.7880000000000003</v>
      </c>
      <c r="BQ71" s="128" t="s">
        <v>289</v>
      </c>
      <c r="BR71" s="128">
        <v>30.882999999999999</v>
      </c>
      <c r="BS71" s="128">
        <v>10.625</v>
      </c>
      <c r="BT71" s="128">
        <v>3.3519999999999999</v>
      </c>
      <c r="BV71" s="41">
        <f t="shared" ref="BV71:BV125" si="155">SUM(BW71:CH71)</f>
        <v>119.24316</v>
      </c>
      <c r="BW71" s="74">
        <v>0</v>
      </c>
      <c r="BX71" s="74">
        <v>17.106080000000002</v>
      </c>
      <c r="BY71" s="74">
        <v>3.0128900000000001</v>
      </c>
      <c r="BZ71" s="74">
        <v>0</v>
      </c>
      <c r="CA71" s="74">
        <v>16.167930000000002</v>
      </c>
      <c r="CB71" s="74">
        <v>17.722519999999999</v>
      </c>
      <c r="CC71" s="74">
        <v>0</v>
      </c>
      <c r="CD71" s="74">
        <v>3.7394099999999999</v>
      </c>
      <c r="CE71" s="74">
        <v>14.951690000000001</v>
      </c>
      <c r="CF71" s="74">
        <v>6.3</v>
      </c>
      <c r="CG71" s="74">
        <v>27.426149999999996</v>
      </c>
      <c r="CH71" s="74">
        <v>12.81649</v>
      </c>
      <c r="CJ71" s="41">
        <f t="shared" ref="CJ71:CJ125" si="156">SUM(CK71:CV71)</f>
        <v>247.90502000000001</v>
      </c>
      <c r="CK71" s="74">
        <v>18.774699999999996</v>
      </c>
      <c r="CL71" s="74">
        <v>41.908230000000003</v>
      </c>
      <c r="CM71" s="74">
        <v>8.0504899999999999</v>
      </c>
      <c r="CN71" s="74">
        <v>10.79772</v>
      </c>
      <c r="CO71" s="74">
        <v>15.361120000000001</v>
      </c>
      <c r="CP71" s="74">
        <v>48.211349999999996</v>
      </c>
      <c r="CQ71" s="74">
        <v>30.702019999999997</v>
      </c>
      <c r="CR71" s="74">
        <v>2.6955399999999998</v>
      </c>
      <c r="CS71" s="74">
        <v>28.471109999999999</v>
      </c>
      <c r="CT71" s="74">
        <v>0</v>
      </c>
      <c r="CU71" s="74">
        <v>36.783649999999994</v>
      </c>
      <c r="CV71" s="74">
        <v>6.1490900000000002</v>
      </c>
      <c r="CW71" s="205"/>
      <c r="CX71" s="41">
        <f t="shared" ref="CX71:CX125" si="157">SUM(CY71:DJ71)</f>
        <v>548.65460568000003</v>
      </c>
      <c r="CY71" s="74">
        <v>11.659630000000002</v>
      </c>
      <c r="CZ71" s="74">
        <v>16.25567728</v>
      </c>
      <c r="DA71" s="74">
        <v>49.978877279999999</v>
      </c>
      <c r="DB71" s="74">
        <v>49.978877279999999</v>
      </c>
      <c r="DC71" s="74">
        <v>49.978877279999999</v>
      </c>
      <c r="DD71" s="74">
        <v>49.978877279999999</v>
      </c>
      <c r="DE71" s="74">
        <v>49.978877279999999</v>
      </c>
      <c r="DF71" s="74">
        <v>54.168982399999997</v>
      </c>
      <c r="DG71" s="74">
        <v>54.168982399999997</v>
      </c>
      <c r="DH71" s="74">
        <v>54.168982399999997</v>
      </c>
      <c r="DI71" s="74">
        <v>54.168982399999997</v>
      </c>
      <c r="DJ71" s="74">
        <v>54.168982399999997</v>
      </c>
    </row>
    <row r="72" spans="2:114" s="42" customFormat="1" outlineLevel="2" x14ac:dyDescent="0.35">
      <c r="B72" s="47" t="s">
        <v>193</v>
      </c>
      <c r="C72" s="40"/>
      <c r="D72" s="41">
        <v>1560.8649999999998</v>
      </c>
      <c r="E72" s="41">
        <v>132.16300000000001</v>
      </c>
      <c r="F72" s="41">
        <v>146.631</v>
      </c>
      <c r="G72" s="41">
        <v>148.83000000000001</v>
      </c>
      <c r="H72" s="41">
        <v>137.256</v>
      </c>
      <c r="I72" s="41">
        <v>161.71100000000001</v>
      </c>
      <c r="J72" s="41">
        <v>144.44900000000001</v>
      </c>
      <c r="K72" s="41">
        <v>137.56</v>
      </c>
      <c r="L72" s="41">
        <v>2.7989999999999999</v>
      </c>
      <c r="M72" s="41">
        <v>143.12899999999999</v>
      </c>
      <c r="N72" s="41">
        <v>137.26</v>
      </c>
      <c r="O72" s="41">
        <v>137.06700000000001</v>
      </c>
      <c r="P72" s="41">
        <v>132.01</v>
      </c>
      <c r="R72" s="41">
        <v>1563.883</v>
      </c>
      <c r="S72" s="41">
        <v>122.893</v>
      </c>
      <c r="T72" s="41">
        <v>138.85900000000001</v>
      </c>
      <c r="U72" s="41">
        <v>125.72499999999999</v>
      </c>
      <c r="V72" s="41">
        <v>138.68</v>
      </c>
      <c r="W72" s="41">
        <v>152.047</v>
      </c>
      <c r="X72" s="41">
        <v>141.74199999999999</v>
      </c>
      <c r="Y72" s="41">
        <v>146.25700000000001</v>
      </c>
      <c r="Z72" s="41">
        <v>151.595</v>
      </c>
      <c r="AA72" s="41">
        <v>0</v>
      </c>
      <c r="AB72" s="41">
        <v>144.84200000000001</v>
      </c>
      <c r="AC72" s="41">
        <v>158.137</v>
      </c>
      <c r="AD72" s="41">
        <v>143.10599999999999</v>
      </c>
      <c r="AF72" s="41">
        <v>1539.2500000000002</v>
      </c>
      <c r="AG72" s="41">
        <v>272.38900000000001</v>
      </c>
      <c r="AH72" s="41">
        <v>0</v>
      </c>
      <c r="AI72" s="41">
        <v>284.13900000000001</v>
      </c>
      <c r="AJ72" s="41">
        <v>122.417</v>
      </c>
      <c r="AK72" s="41">
        <v>200.05</v>
      </c>
      <c r="AL72" s="41">
        <v>90.991</v>
      </c>
      <c r="AM72" s="41">
        <v>103.943</v>
      </c>
      <c r="AN72" s="41">
        <v>94.113</v>
      </c>
      <c r="AO72" s="41">
        <v>0</v>
      </c>
      <c r="AP72" s="41">
        <v>193.50800000000001</v>
      </c>
      <c r="AQ72" s="41">
        <v>89.637</v>
      </c>
      <c r="AR72" s="41">
        <v>88.063000000000002</v>
      </c>
      <c r="AT72" s="41">
        <v>579.41099999999994</v>
      </c>
      <c r="AU72" s="41">
        <v>85.263999999999996</v>
      </c>
      <c r="AV72" s="41">
        <v>46.475999999999999</v>
      </c>
      <c r="AW72" s="41">
        <v>3.1230000000000002</v>
      </c>
      <c r="AX72" s="41">
        <v>90.132000000000005</v>
      </c>
      <c r="AY72" s="41">
        <v>44.405000000000001</v>
      </c>
      <c r="AZ72" s="41">
        <v>43.405999999999999</v>
      </c>
      <c r="BA72" s="41">
        <v>54.793999999999997</v>
      </c>
      <c r="BB72" s="41">
        <v>54.832000000000001</v>
      </c>
      <c r="BC72" s="41">
        <v>54.832000000000001</v>
      </c>
      <c r="BD72" s="41">
        <v>54.832000000000001</v>
      </c>
      <c r="BE72" s="41">
        <v>54.832000000000001</v>
      </c>
      <c r="BF72" s="41">
        <v>54.832000000000001</v>
      </c>
      <c r="BH72" s="41">
        <f t="shared" si="154"/>
        <v>507.02200000000005</v>
      </c>
      <c r="BI72" s="128">
        <v>36.533000000000001</v>
      </c>
      <c r="BJ72" s="128">
        <v>38.743000000000002</v>
      </c>
      <c r="BK72" s="128">
        <v>43.383000000000003</v>
      </c>
      <c r="BL72" s="128">
        <v>42.17</v>
      </c>
      <c r="BM72" s="128">
        <v>41.343000000000004</v>
      </c>
      <c r="BN72" s="128">
        <v>42.222000000000001</v>
      </c>
      <c r="BO72" s="128">
        <v>50.045999999999999</v>
      </c>
      <c r="BP72" s="128">
        <v>36.625999999999998</v>
      </c>
      <c r="BQ72" s="128">
        <v>43.093000000000004</v>
      </c>
      <c r="BR72" s="128">
        <v>43.985999999999997</v>
      </c>
      <c r="BS72" s="128">
        <v>43.457000000000001</v>
      </c>
      <c r="BT72" s="128">
        <v>45.42</v>
      </c>
      <c r="BV72" s="41">
        <f t="shared" si="155"/>
        <v>279.97224999999992</v>
      </c>
      <c r="BW72" s="74">
        <v>37.63711</v>
      </c>
      <c r="BX72" s="74">
        <v>33.774269999999994</v>
      </c>
      <c r="BY72" s="74">
        <v>68.760279999999995</v>
      </c>
      <c r="BZ72" s="74">
        <v>0</v>
      </c>
      <c r="CA72" s="74">
        <v>39.40549</v>
      </c>
      <c r="CB72" s="74">
        <v>8.7886500000000005</v>
      </c>
      <c r="CC72" s="74">
        <v>7.1887299999999996</v>
      </c>
      <c r="CD72" s="74">
        <v>9.1549999999999994</v>
      </c>
      <c r="CE72" s="74">
        <v>13.561260000000001</v>
      </c>
      <c r="CF72" s="74">
        <v>21.01774</v>
      </c>
      <c r="CG72" s="74">
        <v>40.570920000000001</v>
      </c>
      <c r="CH72" s="74">
        <v>0.1128</v>
      </c>
      <c r="CJ72" s="41">
        <f t="shared" si="156"/>
        <v>251.56259000000003</v>
      </c>
      <c r="CK72" s="74">
        <v>18.88402</v>
      </c>
      <c r="CL72" s="74">
        <v>20.435830000000003</v>
      </c>
      <c r="CM72" s="74">
        <v>18.62997</v>
      </c>
      <c r="CN72" s="74">
        <v>20.27299</v>
      </c>
      <c r="CO72" s="74">
        <v>19.523949999999999</v>
      </c>
      <c r="CP72" s="74">
        <v>20.097349999999999</v>
      </c>
      <c r="CQ72" s="74">
        <v>22.420500000000001</v>
      </c>
      <c r="CR72" s="74">
        <v>23.403950000000002</v>
      </c>
      <c r="CS72" s="74">
        <v>22.346700000000002</v>
      </c>
      <c r="CT72" s="74">
        <v>23.509790000000002</v>
      </c>
      <c r="CU72" s="74">
        <v>42.03754</v>
      </c>
      <c r="CV72" s="74">
        <v>0</v>
      </c>
      <c r="CW72" s="205"/>
      <c r="CX72" s="41">
        <f t="shared" si="157"/>
        <v>305.23078743999997</v>
      </c>
      <c r="CY72" s="74">
        <v>20.97597</v>
      </c>
      <c r="CZ72" s="74">
        <v>23.941279999999999</v>
      </c>
      <c r="DA72" s="74">
        <v>23.941279999999999</v>
      </c>
      <c r="DB72" s="74">
        <v>26.263584159999997</v>
      </c>
      <c r="DC72" s="74">
        <v>26.263584159999997</v>
      </c>
      <c r="DD72" s="74">
        <v>26.263584159999997</v>
      </c>
      <c r="DE72" s="74">
        <v>26.263584159999997</v>
      </c>
      <c r="DF72" s="74">
        <v>26.263584159999997</v>
      </c>
      <c r="DG72" s="74">
        <v>26.263584159999997</v>
      </c>
      <c r="DH72" s="74">
        <v>26.263584159999997</v>
      </c>
      <c r="DI72" s="74">
        <v>26.263584159999997</v>
      </c>
      <c r="DJ72" s="74">
        <v>26.263584159999997</v>
      </c>
    </row>
    <row r="73" spans="2:114" s="42" customFormat="1" outlineLevel="2" x14ac:dyDescent="0.35">
      <c r="B73" s="47" t="s">
        <v>194</v>
      </c>
      <c r="C73" s="40"/>
      <c r="D73" s="41">
        <v>71.315999999999988</v>
      </c>
      <c r="E73" s="41">
        <v>0.2</v>
      </c>
      <c r="F73" s="41">
        <v>0.157</v>
      </c>
      <c r="G73" s="41">
        <v>3.4489999999999998</v>
      </c>
      <c r="H73" s="41">
        <v>3.052</v>
      </c>
      <c r="I73" s="41">
        <v>6.7249999999999996</v>
      </c>
      <c r="J73" s="41">
        <v>32.978000000000002</v>
      </c>
      <c r="K73" s="41">
        <v>12.488</v>
      </c>
      <c r="L73" s="41">
        <v>0.69299999999999995</v>
      </c>
      <c r="M73" s="41">
        <v>2.9950000000000001</v>
      </c>
      <c r="N73" s="41">
        <v>2.0579999999999998</v>
      </c>
      <c r="O73" s="41">
        <v>3.1320000000000001</v>
      </c>
      <c r="P73" s="41">
        <v>3.3889999999999998</v>
      </c>
      <c r="R73" s="41">
        <v>65.257000000000005</v>
      </c>
      <c r="S73" s="41">
        <v>0.56799999999999995</v>
      </c>
      <c r="T73" s="41">
        <v>0.109</v>
      </c>
      <c r="U73" s="41">
        <v>4.8070000000000004</v>
      </c>
      <c r="V73" s="41">
        <v>2.0790000000000002</v>
      </c>
      <c r="W73" s="41">
        <v>36.957000000000001</v>
      </c>
      <c r="X73" s="41">
        <v>2.7309999999999999</v>
      </c>
      <c r="Y73" s="41">
        <v>1.7450000000000001</v>
      </c>
      <c r="Z73" s="41">
        <v>8.1080000000000005</v>
      </c>
      <c r="AA73" s="41">
        <v>2.5019999999999998</v>
      </c>
      <c r="AB73" s="41">
        <v>0</v>
      </c>
      <c r="AC73" s="41">
        <v>0.22600000000000001</v>
      </c>
      <c r="AD73" s="41">
        <v>5.4249999999999998</v>
      </c>
      <c r="AF73" s="41">
        <v>68.868000000000009</v>
      </c>
      <c r="AG73" s="41">
        <v>0.249</v>
      </c>
      <c r="AH73" s="41">
        <v>0</v>
      </c>
      <c r="AI73" s="41">
        <v>5.9210000000000003</v>
      </c>
      <c r="AJ73" s="41">
        <v>3.8340000000000001</v>
      </c>
      <c r="AK73" s="41">
        <v>35.075000000000003</v>
      </c>
      <c r="AL73" s="41">
        <v>8.3840000000000003</v>
      </c>
      <c r="AM73" s="41">
        <v>0.28000000000000003</v>
      </c>
      <c r="AN73" s="41">
        <v>3.81</v>
      </c>
      <c r="AO73" s="41">
        <v>5</v>
      </c>
      <c r="AP73" s="41">
        <v>0.38300000000000001</v>
      </c>
      <c r="AQ73" s="41">
        <v>2.5739999999999998</v>
      </c>
      <c r="AR73" s="41">
        <v>3.3580000000000001</v>
      </c>
      <c r="AT73" s="41">
        <v>119.889</v>
      </c>
      <c r="AU73" s="41">
        <v>1.792</v>
      </c>
      <c r="AV73" s="41">
        <v>9.1910000000000007</v>
      </c>
      <c r="AW73" s="41">
        <v>5.0250000000000004</v>
      </c>
      <c r="AX73" s="41">
        <v>31.986000000000001</v>
      </c>
      <c r="AY73" s="41">
        <v>1.226</v>
      </c>
      <c r="AZ73" s="41">
        <v>52.707999999999998</v>
      </c>
      <c r="BA73" s="41">
        <v>11.631</v>
      </c>
      <c r="BB73" s="41">
        <v>13.103</v>
      </c>
      <c r="BC73" s="41">
        <v>13.103</v>
      </c>
      <c r="BD73" s="41">
        <v>12.567</v>
      </c>
      <c r="BE73" s="41">
        <v>12.04</v>
      </c>
      <c r="BF73" s="41">
        <v>12.04</v>
      </c>
      <c r="BH73" s="41">
        <f t="shared" si="154"/>
        <v>109.99900000000002</v>
      </c>
      <c r="BI73" s="128">
        <v>0.80900000000000005</v>
      </c>
      <c r="BJ73" s="128">
        <v>1.292</v>
      </c>
      <c r="BK73" s="128">
        <v>5.117</v>
      </c>
      <c r="BL73" s="128">
        <v>9.8059999999999992</v>
      </c>
      <c r="BM73" s="128">
        <v>18.484000000000002</v>
      </c>
      <c r="BN73" s="128">
        <v>39.369</v>
      </c>
      <c r="BO73" s="128">
        <v>18.824000000000002</v>
      </c>
      <c r="BP73" s="128">
        <v>9.2569999999999997</v>
      </c>
      <c r="BQ73" s="128">
        <v>0.41499999999999998</v>
      </c>
      <c r="BR73" s="128">
        <v>0.187</v>
      </c>
      <c r="BS73" s="128" t="s">
        <v>289</v>
      </c>
      <c r="BT73" s="128">
        <v>6.4390000000000001</v>
      </c>
      <c r="BV73" s="41">
        <f t="shared" si="155"/>
        <v>87.209929999999986</v>
      </c>
      <c r="BW73" s="74">
        <v>0.39095999999999997</v>
      </c>
      <c r="BX73" s="74">
        <v>10.022790000000001</v>
      </c>
      <c r="BY73" s="74">
        <v>3.9853500000000004</v>
      </c>
      <c r="BZ73" s="74">
        <v>7.0738199999999996</v>
      </c>
      <c r="CA73" s="74">
        <v>46.116779999999999</v>
      </c>
      <c r="CB73" s="74">
        <v>0.99378</v>
      </c>
      <c r="CC73" s="74">
        <v>0.17930000000000001</v>
      </c>
      <c r="CD73" s="74">
        <v>4.4117999999999995</v>
      </c>
      <c r="CE73" s="74">
        <v>5.1471</v>
      </c>
      <c r="CF73" s="74">
        <v>2.2330999999999999</v>
      </c>
      <c r="CG73" s="74">
        <v>5.95425</v>
      </c>
      <c r="CH73" s="74">
        <v>0.70089999999999997</v>
      </c>
      <c r="CJ73" s="41">
        <f t="shared" si="156"/>
        <v>99.329940000000022</v>
      </c>
      <c r="CK73" s="74">
        <v>1.6137000000000001</v>
      </c>
      <c r="CL73" s="74">
        <v>10.553199999999999</v>
      </c>
      <c r="CM73" s="74">
        <v>4.0478000000000005</v>
      </c>
      <c r="CN73" s="74">
        <v>4.1172000000000004</v>
      </c>
      <c r="CO73" s="74">
        <v>6.3876999999999997</v>
      </c>
      <c r="CP73" s="74">
        <v>52.064070000000001</v>
      </c>
      <c r="CQ73" s="74">
        <v>9.4551599999999993</v>
      </c>
      <c r="CR73" s="74">
        <v>4.0439299999999996</v>
      </c>
      <c r="CS73" s="74">
        <v>2.3969999999999998</v>
      </c>
      <c r="CT73" s="74">
        <v>1.7258399999999998</v>
      </c>
      <c r="CU73" s="74">
        <v>2.0454400000000001</v>
      </c>
      <c r="CV73" s="74">
        <v>0.87890000000000001</v>
      </c>
      <c r="CW73" s="205"/>
      <c r="CX73" s="41">
        <f t="shared" si="157"/>
        <v>88.487808050000027</v>
      </c>
      <c r="CY73" s="74">
        <v>2.3493900000000001</v>
      </c>
      <c r="CZ73" s="74">
        <v>3.1004499999999999</v>
      </c>
      <c r="DA73" s="74">
        <v>3.1004499999999999</v>
      </c>
      <c r="DB73" s="74">
        <v>3.1004499999999999</v>
      </c>
      <c r="DC73" s="74">
        <v>53.997500000000002</v>
      </c>
      <c r="DD73" s="74">
        <v>3.2074361499999999</v>
      </c>
      <c r="DE73" s="74">
        <v>3.2074361499999999</v>
      </c>
      <c r="DF73" s="74">
        <v>3.2074361499999999</v>
      </c>
      <c r="DG73" s="74">
        <v>3.2074361499999999</v>
      </c>
      <c r="DH73" s="74">
        <v>3.2074361499999999</v>
      </c>
      <c r="DI73" s="74">
        <v>3.4011936500000002</v>
      </c>
      <c r="DJ73" s="74">
        <v>3.4011936500000002</v>
      </c>
    </row>
    <row r="74" spans="2:114" s="42" customFormat="1" outlineLevel="2" x14ac:dyDescent="0.35">
      <c r="B74" s="47" t="s">
        <v>195</v>
      </c>
      <c r="C74" s="40"/>
      <c r="D74" s="41">
        <v>9380.2219999999998</v>
      </c>
      <c r="E74" s="41">
        <v>326.38799999999998</v>
      </c>
      <c r="F74" s="41">
        <v>439.80099999999999</v>
      </c>
      <c r="G74" s="41">
        <v>505.21600000000001</v>
      </c>
      <c r="H74" s="41">
        <v>2516.9720000000002</v>
      </c>
      <c r="I74" s="41">
        <v>656.93700000000001</v>
      </c>
      <c r="J74" s="41">
        <v>1563.423</v>
      </c>
      <c r="K74" s="41">
        <v>1113.2619999999999</v>
      </c>
      <c r="L74" s="41">
        <v>245.52199999999999</v>
      </c>
      <c r="M74" s="41">
        <v>816.46699999999998</v>
      </c>
      <c r="N74" s="41">
        <v>583.19799999999998</v>
      </c>
      <c r="O74" s="41">
        <v>368.88600000000002</v>
      </c>
      <c r="P74" s="41">
        <v>244.15</v>
      </c>
      <c r="R74" s="41">
        <v>5136.7269999999999</v>
      </c>
      <c r="S74" s="41">
        <v>436.892</v>
      </c>
      <c r="T74" s="41">
        <v>845.68499999999995</v>
      </c>
      <c r="U74" s="41">
        <v>365.06099999999998</v>
      </c>
      <c r="V74" s="41">
        <v>412.82</v>
      </c>
      <c r="W74" s="41">
        <v>346.53100000000001</v>
      </c>
      <c r="X74" s="41">
        <v>597.13499999999999</v>
      </c>
      <c r="Y74" s="41">
        <v>629.15499999999997</v>
      </c>
      <c r="Z74" s="41">
        <v>313.495</v>
      </c>
      <c r="AA74" s="41">
        <v>81.774000000000001</v>
      </c>
      <c r="AB74" s="41">
        <v>360.40100000000001</v>
      </c>
      <c r="AC74" s="41">
        <v>129.86799999999999</v>
      </c>
      <c r="AD74" s="41">
        <v>617.91</v>
      </c>
      <c r="AF74" s="41">
        <v>3633.2570000000001</v>
      </c>
      <c r="AG74" s="41">
        <v>291.351</v>
      </c>
      <c r="AH74" s="41">
        <v>0</v>
      </c>
      <c r="AI74" s="41">
        <v>540.46400000000006</v>
      </c>
      <c r="AJ74" s="41">
        <v>110.53400000000001</v>
      </c>
      <c r="AK74" s="41">
        <v>253.07400000000001</v>
      </c>
      <c r="AL74" s="41">
        <v>304.18599999999998</v>
      </c>
      <c r="AM74" s="41">
        <v>618.27</v>
      </c>
      <c r="AN74" s="41">
        <v>416.02499999999998</v>
      </c>
      <c r="AO74" s="41">
        <v>199.27099999999999</v>
      </c>
      <c r="AP74" s="41">
        <v>411.09100000000001</v>
      </c>
      <c r="AQ74" s="41">
        <v>214.19800000000001</v>
      </c>
      <c r="AR74" s="41">
        <v>274.79300000000001</v>
      </c>
      <c r="AT74" s="41">
        <v>5224.5280000000002</v>
      </c>
      <c r="AU74" s="41">
        <v>273.53399999999999</v>
      </c>
      <c r="AV74" s="41">
        <v>243.73</v>
      </c>
      <c r="AW74" s="41">
        <v>237.89599999999999</v>
      </c>
      <c r="AX74" s="41">
        <v>94.417000000000002</v>
      </c>
      <c r="AY74" s="41">
        <v>78.290999999999997</v>
      </c>
      <c r="AZ74" s="41">
        <v>503.59</v>
      </c>
      <c r="BA74" s="41">
        <v>756.80399999999997</v>
      </c>
      <c r="BB74" s="41">
        <v>662.40800000000002</v>
      </c>
      <c r="BC74" s="41">
        <v>1764.598</v>
      </c>
      <c r="BD74" s="41">
        <v>627.62300000000005</v>
      </c>
      <c r="BE74" s="41">
        <v>661.03200000000004</v>
      </c>
      <c r="BF74" s="41">
        <v>608.62900000000002</v>
      </c>
      <c r="BH74" s="41">
        <f t="shared" si="154"/>
        <v>7963.436999999999</v>
      </c>
      <c r="BI74" s="128">
        <v>1635.442</v>
      </c>
      <c r="BJ74" s="128">
        <v>2749.98</v>
      </c>
      <c r="BK74" s="128">
        <v>140.905</v>
      </c>
      <c r="BL74" s="128">
        <v>1000.929</v>
      </c>
      <c r="BM74" s="128">
        <v>706.548</v>
      </c>
      <c r="BN74" s="128">
        <v>146.69300000000001</v>
      </c>
      <c r="BO74" s="128">
        <v>87.968000000000004</v>
      </c>
      <c r="BP74" s="128">
        <v>23.084</v>
      </c>
      <c r="BQ74" s="128">
        <v>834.61599999999999</v>
      </c>
      <c r="BR74" s="128">
        <v>42.140999999999998</v>
      </c>
      <c r="BS74" s="128">
        <v>459.86900000000003</v>
      </c>
      <c r="BT74" s="128">
        <v>135.262</v>
      </c>
      <c r="BV74" s="41">
        <f t="shared" si="155"/>
        <v>1872.7144300000002</v>
      </c>
      <c r="BW74" s="74">
        <v>37.131740000000001</v>
      </c>
      <c r="BX74" s="74">
        <v>374.94506000000001</v>
      </c>
      <c r="BY74" s="74">
        <v>136.90711000000002</v>
      </c>
      <c r="BZ74" s="74">
        <v>73.58914</v>
      </c>
      <c r="CA74" s="74">
        <v>162.61260000000001</v>
      </c>
      <c r="CB74" s="74">
        <v>154.34833</v>
      </c>
      <c r="CC74" s="74">
        <v>305.17683</v>
      </c>
      <c r="CD74" s="74">
        <v>44.234490000000001</v>
      </c>
      <c r="CE74" s="74">
        <v>33.761769999999999</v>
      </c>
      <c r="CF74" s="74">
        <v>62.231379999999994</v>
      </c>
      <c r="CG74" s="74">
        <v>63.786439999999992</v>
      </c>
      <c r="CH74" s="74">
        <v>423.98954000000003</v>
      </c>
      <c r="CJ74" s="41">
        <f t="shared" si="156"/>
        <v>1470.6389300000001</v>
      </c>
      <c r="CK74" s="74">
        <v>33.510119999999993</v>
      </c>
      <c r="CL74" s="74">
        <v>116.94311999999999</v>
      </c>
      <c r="CM74" s="74">
        <v>105.52095999999999</v>
      </c>
      <c r="CN74" s="74">
        <v>140.43587999999997</v>
      </c>
      <c r="CO74" s="74">
        <v>124.78485999999998</v>
      </c>
      <c r="CP74" s="74">
        <v>100.03291</v>
      </c>
      <c r="CQ74" s="74">
        <v>351.61228000000006</v>
      </c>
      <c r="CR74" s="74">
        <v>90.230370000000008</v>
      </c>
      <c r="CS74" s="74">
        <v>90.187349999999995</v>
      </c>
      <c r="CT74" s="74">
        <v>130.91909000000001</v>
      </c>
      <c r="CU74" s="74">
        <v>97.921199999999999</v>
      </c>
      <c r="CV74" s="74">
        <v>88.540790000000001</v>
      </c>
      <c r="CW74" s="205"/>
      <c r="CX74" s="41">
        <f t="shared" si="157"/>
        <v>4675.1476489700008</v>
      </c>
      <c r="CY74" s="74">
        <v>204.89626000000001</v>
      </c>
      <c r="CZ74" s="74">
        <v>249.34604454545456</v>
      </c>
      <c r="DA74" s="74">
        <v>614.68293434545444</v>
      </c>
      <c r="DB74" s="74">
        <v>262.96593434545457</v>
      </c>
      <c r="DC74" s="74">
        <v>462.96593434545457</v>
      </c>
      <c r="DD74" s="74">
        <v>462.96593434545457</v>
      </c>
      <c r="DE74" s="74">
        <v>362.96593434545457</v>
      </c>
      <c r="DF74" s="74">
        <v>362.96593434545457</v>
      </c>
      <c r="DG74" s="74">
        <v>357.02593434545457</v>
      </c>
      <c r="DH74" s="74">
        <v>461.45560133545456</v>
      </c>
      <c r="DI74" s="74">
        <v>361.45560133545456</v>
      </c>
      <c r="DJ74" s="74">
        <v>511.45560133545456</v>
      </c>
    </row>
    <row r="75" spans="2:114" s="42" customFormat="1" outlineLevel="2" x14ac:dyDescent="0.35">
      <c r="B75" s="47" t="s">
        <v>196</v>
      </c>
      <c r="C75" s="40"/>
      <c r="D75" s="41">
        <v>22645.100000000002</v>
      </c>
      <c r="E75" s="41">
        <v>1776.0239999999999</v>
      </c>
      <c r="F75" s="41">
        <v>1773.633</v>
      </c>
      <c r="G75" s="41">
        <v>1899.992</v>
      </c>
      <c r="H75" s="41">
        <v>2188.0120000000002</v>
      </c>
      <c r="I75" s="41">
        <v>1864.9739999999999</v>
      </c>
      <c r="J75" s="41">
        <v>2177.4229999999998</v>
      </c>
      <c r="K75" s="41">
        <v>2202.0230000000001</v>
      </c>
      <c r="L75" s="41">
        <v>1792.413</v>
      </c>
      <c r="M75" s="41">
        <v>1164.9390000000001</v>
      </c>
      <c r="N75" s="41">
        <v>2195.2570000000001</v>
      </c>
      <c r="O75" s="41">
        <v>2339.0859999999998</v>
      </c>
      <c r="P75" s="41">
        <v>1271.3240000000001</v>
      </c>
      <c r="R75" s="41">
        <v>31925.412</v>
      </c>
      <c r="S75" s="41">
        <v>1814.5550000000001</v>
      </c>
      <c r="T75" s="41">
        <v>2341.413</v>
      </c>
      <c r="U75" s="41">
        <v>2096.8240000000001</v>
      </c>
      <c r="V75" s="41">
        <v>1512.326</v>
      </c>
      <c r="W75" s="41">
        <v>1007.162</v>
      </c>
      <c r="X75" s="41">
        <v>3280.3159999999998</v>
      </c>
      <c r="Y75" s="41">
        <v>3748.2060000000001</v>
      </c>
      <c r="Z75" s="41">
        <v>3822.4059999999999</v>
      </c>
      <c r="AA75" s="41">
        <v>1982.71</v>
      </c>
      <c r="AB75" s="41">
        <v>2764.3209999999999</v>
      </c>
      <c r="AC75" s="41">
        <v>985.34799999999996</v>
      </c>
      <c r="AD75" s="41">
        <v>6569.8249999999998</v>
      </c>
      <c r="AF75" s="41">
        <v>29469.126999999993</v>
      </c>
      <c r="AG75" s="41">
        <v>5119.1289999999999</v>
      </c>
      <c r="AH75" s="41">
        <v>201.37299999999999</v>
      </c>
      <c r="AI75" s="41">
        <v>2681.3310000000001</v>
      </c>
      <c r="AJ75" s="41">
        <v>2713.5459999999998</v>
      </c>
      <c r="AK75" s="41">
        <v>1906.691</v>
      </c>
      <c r="AL75" s="41">
        <v>4209.0339999999997</v>
      </c>
      <c r="AM75" s="41">
        <v>1940.492</v>
      </c>
      <c r="AN75" s="41">
        <v>2400.4749999999999</v>
      </c>
      <c r="AO75" s="41">
        <v>2976.6729999999998</v>
      </c>
      <c r="AP75" s="41">
        <v>3805.01</v>
      </c>
      <c r="AQ75" s="41">
        <v>707.97500000000002</v>
      </c>
      <c r="AR75" s="41">
        <v>807.39800000000002</v>
      </c>
      <c r="AT75" s="41">
        <v>27625.023000000001</v>
      </c>
      <c r="AU75" s="41">
        <v>5557.7439999999997</v>
      </c>
      <c r="AV75" s="41">
        <v>3648.703</v>
      </c>
      <c r="AW75" s="41">
        <v>3409.9580000000001</v>
      </c>
      <c r="AX75" s="41">
        <v>840.77499999999998</v>
      </c>
      <c r="AY75" s="41">
        <v>1885.4659999999999</v>
      </c>
      <c r="AZ75" s="41">
        <v>3077.252</v>
      </c>
      <c r="BA75" s="41">
        <v>4875.8770000000004</v>
      </c>
      <c r="BB75" s="41">
        <v>5346.4560000000001</v>
      </c>
      <c r="BC75" s="41">
        <v>5286.4470000000001</v>
      </c>
      <c r="BD75" s="41">
        <v>4719.8090000000002</v>
      </c>
      <c r="BE75" s="41">
        <v>4720.5349999999999</v>
      </c>
      <c r="BF75" s="41">
        <v>4720.5349999999999</v>
      </c>
      <c r="BH75" s="41">
        <f t="shared" ref="BH75" si="158">SUM(BI75:BT75)</f>
        <v>15803.486000000001</v>
      </c>
      <c r="BI75" s="128">
        <v>2054.444</v>
      </c>
      <c r="BJ75" s="128">
        <v>2499.4520000000002</v>
      </c>
      <c r="BK75" s="128">
        <v>1309.7170000000001</v>
      </c>
      <c r="BL75" s="128">
        <v>1793.3030000000001</v>
      </c>
      <c r="BM75" s="128">
        <v>1034.9290000000001</v>
      </c>
      <c r="BN75" s="128">
        <v>891.428</v>
      </c>
      <c r="BO75" s="128">
        <v>350.33100000000002</v>
      </c>
      <c r="BP75" s="128">
        <v>1871.9179999999999</v>
      </c>
      <c r="BQ75" s="128">
        <v>1071.7550000000001</v>
      </c>
      <c r="BR75" s="128">
        <v>637.702</v>
      </c>
      <c r="BS75" s="128">
        <v>1679.124</v>
      </c>
      <c r="BT75" s="128">
        <v>609.38300000000004</v>
      </c>
      <c r="BV75" s="41">
        <f t="shared" ref="BV75" si="159">SUM(BW75:CH75)</f>
        <v>9964.5865200000007</v>
      </c>
      <c r="BW75" s="74">
        <v>1064.6975400000001</v>
      </c>
      <c r="BX75" s="74">
        <v>682.91558000000009</v>
      </c>
      <c r="BY75" s="74">
        <v>925.13549000000012</v>
      </c>
      <c r="BZ75" s="74">
        <v>564.08294999999998</v>
      </c>
      <c r="CA75" s="74">
        <v>1134.03487</v>
      </c>
      <c r="CB75" s="74">
        <v>433.82244000000003</v>
      </c>
      <c r="CC75" s="74">
        <v>1164.0719900000001</v>
      </c>
      <c r="CD75" s="74">
        <v>805.68267000000014</v>
      </c>
      <c r="CE75" s="74">
        <v>718.24315000000001</v>
      </c>
      <c r="CF75" s="74">
        <v>588.64649999999995</v>
      </c>
      <c r="CG75" s="74">
        <v>485.27896000000004</v>
      </c>
      <c r="CH75" s="74">
        <v>1397.9743800000001</v>
      </c>
      <c r="CJ75" s="41">
        <f t="shared" si="156"/>
        <v>11776.710829999998</v>
      </c>
      <c r="CK75" s="74">
        <v>1020.2895100000001</v>
      </c>
      <c r="CL75" s="74">
        <v>901.99250000000006</v>
      </c>
      <c r="CM75" s="74">
        <v>966.51928999999996</v>
      </c>
      <c r="CN75" s="74">
        <v>850.36929000000009</v>
      </c>
      <c r="CO75" s="74">
        <v>721.58956999999998</v>
      </c>
      <c r="CP75" s="74">
        <v>984.26984000000004</v>
      </c>
      <c r="CQ75" s="74">
        <v>945.14934000000017</v>
      </c>
      <c r="CR75" s="74">
        <v>656.69054000000006</v>
      </c>
      <c r="CS75" s="74">
        <v>1089.3287499999999</v>
      </c>
      <c r="CT75" s="74">
        <v>1390.0377899999999</v>
      </c>
      <c r="CU75" s="74">
        <v>1146.2708400000001</v>
      </c>
      <c r="CV75" s="74">
        <v>1104.2035700000001</v>
      </c>
      <c r="CW75" s="205"/>
      <c r="CX75" s="41">
        <f t="shared" si="157"/>
        <v>22500.000311406664</v>
      </c>
      <c r="CY75" s="74">
        <v>2284.12093</v>
      </c>
      <c r="CZ75" s="74">
        <v>2652.8403808333333</v>
      </c>
      <c r="DA75" s="74">
        <v>1760.6405408333333</v>
      </c>
      <c r="DB75" s="74">
        <v>1753.1370009633331</v>
      </c>
      <c r="DC75" s="74">
        <v>1753.1370009633331</v>
      </c>
      <c r="DD75" s="74">
        <v>1753.9770859633331</v>
      </c>
      <c r="DE75" s="74">
        <v>1753.9770859633331</v>
      </c>
      <c r="DF75" s="74">
        <v>1753.9770859633331</v>
      </c>
      <c r="DG75" s="74">
        <v>1753.9770859633331</v>
      </c>
      <c r="DH75" s="74">
        <v>1753.9770859633331</v>
      </c>
      <c r="DI75" s="74">
        <v>1753.9770859633331</v>
      </c>
      <c r="DJ75" s="74">
        <v>1772.2619420333333</v>
      </c>
    </row>
    <row r="76" spans="2:114" s="42" customFormat="1" outlineLevel="2" x14ac:dyDescent="0.35">
      <c r="B76" s="47" t="s">
        <v>335</v>
      </c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H76" s="41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V76" s="41">
        <f t="shared" si="155"/>
        <v>1586.47893</v>
      </c>
      <c r="BW76" s="74">
        <v>151.64078000000001</v>
      </c>
      <c r="BX76" s="74">
        <v>129.27821</v>
      </c>
      <c r="BY76" s="74">
        <v>140.28519</v>
      </c>
      <c r="BZ76" s="74">
        <v>103.69738000000001</v>
      </c>
      <c r="CA76" s="74">
        <v>117.38280999999999</v>
      </c>
      <c r="CB76" s="74">
        <v>130.02548999999999</v>
      </c>
      <c r="CC76" s="74">
        <v>130.24643</v>
      </c>
      <c r="CD76" s="74">
        <v>130.65154000000001</v>
      </c>
      <c r="CE76" s="74">
        <v>126.66213</v>
      </c>
      <c r="CF76" s="74">
        <v>137.87566999999999</v>
      </c>
      <c r="CG76" s="74">
        <v>170.54815000000002</v>
      </c>
      <c r="CH76" s="74">
        <v>118.18514999999999</v>
      </c>
      <c r="CJ76" s="41">
        <f t="shared" si="156"/>
        <v>2113.0671200000002</v>
      </c>
      <c r="CK76" s="74">
        <v>128.19438</v>
      </c>
      <c r="CL76" s="74">
        <v>129.16924</v>
      </c>
      <c r="CM76" s="74">
        <v>433.35802999999999</v>
      </c>
      <c r="CN76" s="74">
        <v>146.55511999999999</v>
      </c>
      <c r="CO76" s="74">
        <v>168.61305999999999</v>
      </c>
      <c r="CP76" s="74">
        <v>188.39121999999998</v>
      </c>
      <c r="CQ76" s="74">
        <v>139.55271000000002</v>
      </c>
      <c r="CR76" s="74">
        <v>164.82617999999999</v>
      </c>
      <c r="CS76" s="74">
        <v>136.30697000000001</v>
      </c>
      <c r="CT76" s="74">
        <v>172.45150000000001</v>
      </c>
      <c r="CU76" s="74">
        <v>149.56994</v>
      </c>
      <c r="CV76" s="74">
        <v>156.07876999999999</v>
      </c>
      <c r="CW76" s="205"/>
      <c r="CX76" s="41">
        <f t="shared" si="157"/>
        <v>2280</v>
      </c>
      <c r="CY76" s="74">
        <v>190</v>
      </c>
      <c r="CZ76" s="74">
        <v>190</v>
      </c>
      <c r="DA76" s="74">
        <v>190</v>
      </c>
      <c r="DB76" s="74">
        <v>190</v>
      </c>
      <c r="DC76" s="74">
        <v>190</v>
      </c>
      <c r="DD76" s="74">
        <v>190</v>
      </c>
      <c r="DE76" s="74">
        <v>190</v>
      </c>
      <c r="DF76" s="74">
        <v>190</v>
      </c>
      <c r="DG76" s="74">
        <v>190</v>
      </c>
      <c r="DH76" s="74">
        <v>190</v>
      </c>
      <c r="DI76" s="74">
        <v>190</v>
      </c>
      <c r="DJ76" s="74">
        <v>190</v>
      </c>
    </row>
    <row r="77" spans="2:114" s="25" customFormat="1" outlineLevel="1" x14ac:dyDescent="0.35">
      <c r="B77" s="133" t="s">
        <v>197</v>
      </c>
      <c r="C77" s="134"/>
      <c r="D77" s="53">
        <v>558.66999999999996</v>
      </c>
      <c r="E77" s="53">
        <v>175.49700000000001</v>
      </c>
      <c r="F77" s="53">
        <v>30.442999999999998</v>
      </c>
      <c r="G77" s="53">
        <v>15.891000000000002</v>
      </c>
      <c r="H77" s="53">
        <v>32.822000000000003</v>
      </c>
      <c r="I77" s="53">
        <v>52.287999999999997</v>
      </c>
      <c r="J77" s="53">
        <v>57.079000000000008</v>
      </c>
      <c r="K77" s="53">
        <v>18.754999999999999</v>
      </c>
      <c r="L77" s="53">
        <v>26.837</v>
      </c>
      <c r="M77" s="53">
        <v>39.918999999999997</v>
      </c>
      <c r="N77" s="53">
        <v>23.244</v>
      </c>
      <c r="O77" s="53">
        <v>31.378</v>
      </c>
      <c r="P77" s="53">
        <v>54.517000000000003</v>
      </c>
      <c r="R77" s="53">
        <v>509.572</v>
      </c>
      <c r="S77" s="53">
        <v>11.789</v>
      </c>
      <c r="T77" s="53">
        <v>5.7390000000000008</v>
      </c>
      <c r="U77" s="53">
        <v>28.673000000000002</v>
      </c>
      <c r="V77" s="53">
        <v>48.280999999999999</v>
      </c>
      <c r="W77" s="53">
        <v>40.93</v>
      </c>
      <c r="X77" s="53">
        <v>70.741</v>
      </c>
      <c r="Y77" s="53">
        <v>22.798999999999999</v>
      </c>
      <c r="Z77" s="53">
        <v>111.831</v>
      </c>
      <c r="AA77" s="53">
        <v>13.436999999999999</v>
      </c>
      <c r="AB77" s="53">
        <v>36.040999999999997</v>
      </c>
      <c r="AC77" s="53">
        <v>27.113</v>
      </c>
      <c r="AD77" s="53">
        <v>92.198000000000008</v>
      </c>
      <c r="AF77" s="53">
        <v>409.928</v>
      </c>
      <c r="AG77" s="53">
        <v>42.418999999999997</v>
      </c>
      <c r="AH77" s="53">
        <v>6.32</v>
      </c>
      <c r="AI77" s="53">
        <v>49.158000000000001</v>
      </c>
      <c r="AJ77" s="53">
        <v>40.777000000000001</v>
      </c>
      <c r="AK77" s="53">
        <v>42.239000000000004</v>
      </c>
      <c r="AL77" s="53">
        <v>45.081999999999994</v>
      </c>
      <c r="AM77" s="53">
        <v>26.648999999999997</v>
      </c>
      <c r="AN77" s="53">
        <v>46.38</v>
      </c>
      <c r="AO77" s="53">
        <v>8.5549999999999997</v>
      </c>
      <c r="AP77" s="53">
        <v>19.019000000000002</v>
      </c>
      <c r="AQ77" s="53">
        <v>57.762</v>
      </c>
      <c r="AR77" s="53">
        <v>25.567999999999998</v>
      </c>
      <c r="AT77" s="53">
        <v>369.779</v>
      </c>
      <c r="AU77" s="53">
        <v>35.238999999999997</v>
      </c>
      <c r="AV77" s="53">
        <v>23.221</v>
      </c>
      <c r="AW77" s="53">
        <v>43.555999999999997</v>
      </c>
      <c r="AX77" s="53">
        <v>13.432000000000002</v>
      </c>
      <c r="AY77" s="53">
        <v>84.564999999999998</v>
      </c>
      <c r="AZ77" s="53">
        <v>15.488</v>
      </c>
      <c r="BA77" s="53">
        <v>75.421999999999997</v>
      </c>
      <c r="BB77" s="53">
        <v>74.548999999999992</v>
      </c>
      <c r="BC77" s="53">
        <v>72.218000000000004</v>
      </c>
      <c r="BD77" s="53">
        <v>75.539000000000001</v>
      </c>
      <c r="BE77" s="53">
        <v>62.480000000000004</v>
      </c>
      <c r="BF77" s="53">
        <v>62.478999999999999</v>
      </c>
      <c r="BH77" s="53">
        <f t="shared" si="154"/>
        <v>411.48700000000002</v>
      </c>
      <c r="BI77" s="129">
        <f>SUM(BI78:BI81)</f>
        <v>54.134999999999998</v>
      </c>
      <c r="BJ77" s="129">
        <f t="shared" ref="BJ77:BT77" si="160">SUM(BJ78:BJ81)</f>
        <v>23.372999999999998</v>
      </c>
      <c r="BK77" s="129">
        <f t="shared" si="160"/>
        <v>64.501000000000005</v>
      </c>
      <c r="BL77" s="129">
        <f t="shared" si="160"/>
        <v>45.174999999999997</v>
      </c>
      <c r="BM77" s="129">
        <f t="shared" si="160"/>
        <v>24.114999999999998</v>
      </c>
      <c r="BN77" s="129">
        <f t="shared" si="160"/>
        <v>7.7940000000000005</v>
      </c>
      <c r="BO77" s="129">
        <f t="shared" si="160"/>
        <v>24.606999999999999</v>
      </c>
      <c r="BP77" s="129">
        <f t="shared" si="160"/>
        <v>73.78</v>
      </c>
      <c r="BQ77" s="129">
        <f t="shared" si="160"/>
        <v>45.397999999999996</v>
      </c>
      <c r="BR77" s="129">
        <f t="shared" si="160"/>
        <v>24.286999999999999</v>
      </c>
      <c r="BS77" s="129">
        <f t="shared" si="160"/>
        <v>16.155999999999999</v>
      </c>
      <c r="BT77" s="129">
        <f t="shared" si="160"/>
        <v>8.1660000000000004</v>
      </c>
      <c r="BV77" s="53">
        <f t="shared" si="155"/>
        <v>174.55454999999998</v>
      </c>
      <c r="BW77" s="53">
        <f>SUM(BW78:BW81)</f>
        <v>6.6562799999999998</v>
      </c>
      <c r="BX77" s="53">
        <f t="shared" ref="BX77" si="161">SUM(BX78:BX81)</f>
        <v>31.131710000000002</v>
      </c>
      <c r="BY77" s="53">
        <f t="shared" ref="BY77" si="162">SUM(BY78:BY81)</f>
        <v>11.06264</v>
      </c>
      <c r="BZ77" s="53">
        <f t="shared" ref="BZ77" si="163">SUM(BZ78:BZ81)</f>
        <v>10.1191</v>
      </c>
      <c r="CA77" s="53">
        <f t="shared" ref="CA77" si="164">SUM(CA78:CA81)</f>
        <v>82.209680000000006</v>
      </c>
      <c r="CB77" s="53">
        <f t="shared" ref="CB77" si="165">SUM(CB78:CB81)</f>
        <v>13.136339999999999</v>
      </c>
      <c r="CC77" s="53">
        <f t="shared" ref="CC77" si="166">SUM(CC78:CC81)</f>
        <v>0.22722000000000001</v>
      </c>
      <c r="CD77" s="53">
        <f t="shared" ref="CD77" si="167">SUM(CD78:CD81)</f>
        <v>9.5968000000000018</v>
      </c>
      <c r="CE77" s="53">
        <f t="shared" ref="CE77" si="168">SUM(CE78:CE81)</f>
        <v>2.8380000000000001</v>
      </c>
      <c r="CF77" s="53">
        <f t="shared" ref="CF77" si="169">SUM(CF78:CF81)</f>
        <v>0</v>
      </c>
      <c r="CG77" s="53">
        <f t="shared" ref="CG77" si="170">SUM(CG78:CG81)</f>
        <v>2.3145500000000001</v>
      </c>
      <c r="CH77" s="53">
        <f t="shared" ref="CH77" si="171">SUM(CH78:CH81)</f>
        <v>5.2622300000000006</v>
      </c>
      <c r="CJ77" s="53">
        <f t="shared" si="156"/>
        <v>151.27488000000002</v>
      </c>
      <c r="CK77" s="53">
        <f>SUM(CK78:CK81)</f>
        <v>35.787100000000002</v>
      </c>
      <c r="CL77" s="53">
        <f t="shared" ref="CL77:CV77" si="172">SUM(CL78:CL81)</f>
        <v>0.92600000000000005</v>
      </c>
      <c r="CM77" s="53">
        <f t="shared" si="172"/>
        <v>23.596499999999999</v>
      </c>
      <c r="CN77" s="53">
        <f t="shared" si="172"/>
        <v>10.981199999999999</v>
      </c>
      <c r="CO77" s="53">
        <f t="shared" si="172"/>
        <v>9.33596</v>
      </c>
      <c r="CP77" s="53">
        <f t="shared" si="172"/>
        <v>14.196849999999998</v>
      </c>
      <c r="CQ77" s="53">
        <f t="shared" si="172"/>
        <v>11.552849999999999</v>
      </c>
      <c r="CR77" s="53">
        <f t="shared" si="172"/>
        <v>26.1309</v>
      </c>
      <c r="CS77" s="53">
        <f t="shared" si="172"/>
        <v>3.8319999999999999</v>
      </c>
      <c r="CT77" s="53">
        <f t="shared" si="172"/>
        <v>7.4177200000000001</v>
      </c>
      <c r="CU77" s="53">
        <f t="shared" si="172"/>
        <v>4.907</v>
      </c>
      <c r="CV77" s="53">
        <f t="shared" si="172"/>
        <v>2.6108000000000002</v>
      </c>
      <c r="CW77" s="206"/>
      <c r="CX77" s="53">
        <f t="shared" si="157"/>
        <v>174.29999999999995</v>
      </c>
      <c r="CY77" s="53">
        <f>SUM(CY78:CY81)</f>
        <v>18.5</v>
      </c>
      <c r="CZ77" s="53">
        <f t="shared" ref="CZ77:DJ77" si="173">SUM(CZ78:CZ81)</f>
        <v>21.5</v>
      </c>
      <c r="DA77" s="53">
        <f t="shared" si="173"/>
        <v>12.2</v>
      </c>
      <c r="DB77" s="53">
        <f t="shared" si="173"/>
        <v>15.3</v>
      </c>
      <c r="DC77" s="53">
        <f t="shared" si="173"/>
        <v>12.1</v>
      </c>
      <c r="DD77" s="53">
        <f t="shared" si="173"/>
        <v>12.1</v>
      </c>
      <c r="DE77" s="53">
        <f t="shared" si="173"/>
        <v>13.6</v>
      </c>
      <c r="DF77" s="53">
        <f t="shared" si="173"/>
        <v>16.100000000000001</v>
      </c>
      <c r="DG77" s="53">
        <f t="shared" si="173"/>
        <v>12.1</v>
      </c>
      <c r="DH77" s="53">
        <f t="shared" si="173"/>
        <v>12.1</v>
      </c>
      <c r="DI77" s="53">
        <f t="shared" si="173"/>
        <v>15.1</v>
      </c>
      <c r="DJ77" s="53">
        <f t="shared" si="173"/>
        <v>13.6</v>
      </c>
    </row>
    <row r="78" spans="2:114" s="42" customFormat="1" outlineLevel="2" x14ac:dyDescent="0.35">
      <c r="B78" s="47" t="s">
        <v>198</v>
      </c>
      <c r="C78" s="40"/>
      <c r="D78" s="41">
        <v>98.216000000000008</v>
      </c>
      <c r="E78" s="41">
        <v>22.297999999999998</v>
      </c>
      <c r="F78" s="41">
        <v>4.4000000000000004</v>
      </c>
      <c r="G78" s="41">
        <v>0.61499999999999999</v>
      </c>
      <c r="H78" s="41">
        <v>13.515000000000001</v>
      </c>
      <c r="I78" s="41">
        <v>4.8049999999999997</v>
      </c>
      <c r="J78" s="41">
        <v>4.1520000000000001</v>
      </c>
      <c r="K78" s="41">
        <v>3.7690000000000001</v>
      </c>
      <c r="L78" s="41">
        <v>16.14</v>
      </c>
      <c r="M78" s="41">
        <v>6.6660000000000004</v>
      </c>
      <c r="N78" s="41">
        <v>2.7869999999999999</v>
      </c>
      <c r="O78" s="41">
        <v>4.5190000000000001</v>
      </c>
      <c r="P78" s="41">
        <v>14.55</v>
      </c>
      <c r="R78" s="41">
        <v>82.507999999999996</v>
      </c>
      <c r="S78" s="41">
        <v>4.4139999999999997</v>
      </c>
      <c r="T78" s="41">
        <v>4.8090000000000002</v>
      </c>
      <c r="U78" s="41">
        <v>0.495</v>
      </c>
      <c r="V78" s="41">
        <v>20.535</v>
      </c>
      <c r="W78" s="41">
        <v>4.7190000000000003</v>
      </c>
      <c r="X78" s="41">
        <v>7.4489999999999998</v>
      </c>
      <c r="Y78" s="41">
        <v>0.43099999999999999</v>
      </c>
      <c r="Z78" s="41">
        <v>1.9219999999999999</v>
      </c>
      <c r="AA78" s="41">
        <v>0</v>
      </c>
      <c r="AB78" s="41">
        <v>16.832999999999998</v>
      </c>
      <c r="AC78" s="41">
        <v>3.4550000000000001</v>
      </c>
      <c r="AD78" s="41">
        <v>17.446000000000002</v>
      </c>
      <c r="AF78" s="41">
        <v>55.562999999999995</v>
      </c>
      <c r="AG78" s="41">
        <v>1.792</v>
      </c>
      <c r="AH78" s="41">
        <v>0</v>
      </c>
      <c r="AI78" s="41">
        <v>4.2389999999999999</v>
      </c>
      <c r="AJ78" s="41">
        <v>0</v>
      </c>
      <c r="AK78" s="41">
        <v>14.134</v>
      </c>
      <c r="AL78" s="41">
        <v>3.3149999999999999</v>
      </c>
      <c r="AM78" s="41">
        <v>15.023999999999999</v>
      </c>
      <c r="AN78" s="41">
        <v>0.28100000000000003</v>
      </c>
      <c r="AO78" s="41">
        <v>0.12</v>
      </c>
      <c r="AP78" s="41">
        <v>2.456</v>
      </c>
      <c r="AQ78" s="41">
        <v>3.468</v>
      </c>
      <c r="AR78" s="41">
        <v>10.734</v>
      </c>
      <c r="AT78" s="41">
        <v>73.055000000000007</v>
      </c>
      <c r="AU78" s="41">
        <v>4.3540000000000001</v>
      </c>
      <c r="AV78" s="41">
        <v>3.03</v>
      </c>
      <c r="AW78" s="41">
        <v>10.72</v>
      </c>
      <c r="AX78" s="41">
        <v>0</v>
      </c>
      <c r="AY78" s="41">
        <v>10.654999999999999</v>
      </c>
      <c r="AZ78" s="41">
        <v>4.4820000000000002</v>
      </c>
      <c r="BA78" s="41">
        <v>6.2270000000000003</v>
      </c>
      <c r="BB78" s="41">
        <v>5.3540000000000001</v>
      </c>
      <c r="BC78" s="41">
        <v>5.3540000000000001</v>
      </c>
      <c r="BD78" s="41">
        <v>5.3540000000000001</v>
      </c>
      <c r="BE78" s="41">
        <v>5.3540000000000001</v>
      </c>
      <c r="BF78" s="41">
        <v>5.3540000000000001</v>
      </c>
      <c r="BH78" s="41">
        <f t="shared" si="154"/>
        <v>71.354000000000013</v>
      </c>
      <c r="BI78" s="128">
        <v>1.909</v>
      </c>
      <c r="BJ78" s="128">
        <v>9.7799999999999994</v>
      </c>
      <c r="BK78" s="128">
        <v>10.153</v>
      </c>
      <c r="BL78" s="128">
        <v>3.2509999999999999</v>
      </c>
      <c r="BM78" s="128">
        <v>8.8469999999999995</v>
      </c>
      <c r="BN78" s="128">
        <v>1.9890000000000001</v>
      </c>
      <c r="BO78" s="128">
        <v>3.4060000000000001</v>
      </c>
      <c r="BP78" s="128">
        <v>25.558</v>
      </c>
      <c r="BQ78" s="128">
        <v>2.15</v>
      </c>
      <c r="BR78" s="128">
        <v>1.129</v>
      </c>
      <c r="BS78" s="128">
        <v>1.282</v>
      </c>
      <c r="BT78" s="128">
        <v>1.9</v>
      </c>
      <c r="BV78" s="41">
        <f t="shared" si="155"/>
        <v>14.26323</v>
      </c>
      <c r="BW78" s="74">
        <v>1.48668</v>
      </c>
      <c r="BX78" s="74">
        <v>0</v>
      </c>
      <c r="BY78" s="74">
        <v>0.44193999999999994</v>
      </c>
      <c r="BZ78" s="74">
        <v>0</v>
      </c>
      <c r="CA78" s="74">
        <v>3.0143800000000001</v>
      </c>
      <c r="CB78" s="74">
        <v>4.5245699999999998</v>
      </c>
      <c r="CC78" s="74">
        <v>0</v>
      </c>
      <c r="CD78" s="74">
        <v>0</v>
      </c>
      <c r="CE78" s="74">
        <v>0.55000000000000004</v>
      </c>
      <c r="CF78" s="74">
        <v>0</v>
      </c>
      <c r="CG78" s="74">
        <v>0.27935000000000004</v>
      </c>
      <c r="CH78" s="74">
        <v>3.96631</v>
      </c>
      <c r="CJ78" s="41">
        <f t="shared" si="156"/>
        <v>26.613399999999999</v>
      </c>
      <c r="CK78" s="74">
        <v>1.3419000000000001</v>
      </c>
      <c r="CL78" s="74">
        <v>0</v>
      </c>
      <c r="CM78" s="74">
        <v>16.9785</v>
      </c>
      <c r="CN78" s="74">
        <v>0.52</v>
      </c>
      <c r="CO78" s="74">
        <v>4.3659999999999997</v>
      </c>
      <c r="CP78" s="74">
        <v>0</v>
      </c>
      <c r="CQ78" s="74">
        <v>0</v>
      </c>
      <c r="CR78" s="74">
        <v>0</v>
      </c>
      <c r="CS78" s="74">
        <v>2.7919999999999998</v>
      </c>
      <c r="CT78" s="74">
        <v>0.28599999999999998</v>
      </c>
      <c r="CU78" s="74">
        <v>0</v>
      </c>
      <c r="CV78" s="74">
        <v>0.32900000000000001</v>
      </c>
      <c r="CW78" s="205"/>
      <c r="CX78" s="41">
        <f t="shared" si="157"/>
        <v>26.300000000000011</v>
      </c>
      <c r="CY78" s="74">
        <v>5</v>
      </c>
      <c r="CZ78" s="74">
        <v>10</v>
      </c>
      <c r="DA78" s="74">
        <v>1.2</v>
      </c>
      <c r="DB78" s="74">
        <v>1.3</v>
      </c>
      <c r="DC78" s="74">
        <v>1.1000000000000001</v>
      </c>
      <c r="DD78" s="74">
        <v>1.1000000000000001</v>
      </c>
      <c r="DE78" s="74">
        <v>1.1000000000000001</v>
      </c>
      <c r="DF78" s="74">
        <v>1.1000000000000001</v>
      </c>
      <c r="DG78" s="74">
        <v>1.1000000000000001</v>
      </c>
      <c r="DH78" s="74">
        <v>1.1000000000000001</v>
      </c>
      <c r="DI78" s="74">
        <v>1.1000000000000001</v>
      </c>
      <c r="DJ78" s="74">
        <v>1.1000000000000001</v>
      </c>
    </row>
    <row r="79" spans="2:114" s="42" customFormat="1" outlineLevel="2" x14ac:dyDescent="0.35">
      <c r="B79" s="47" t="s">
        <v>199</v>
      </c>
      <c r="C79" s="40"/>
      <c r="D79" s="41">
        <v>81.274000000000001</v>
      </c>
      <c r="E79" s="41">
        <v>15.38</v>
      </c>
      <c r="F79" s="41">
        <v>0</v>
      </c>
      <c r="G79" s="41">
        <v>6.2480000000000002</v>
      </c>
      <c r="H79" s="41">
        <v>11.865</v>
      </c>
      <c r="I79" s="41">
        <v>21.577999999999999</v>
      </c>
      <c r="J79" s="41">
        <v>12.09</v>
      </c>
      <c r="K79" s="41">
        <v>0</v>
      </c>
      <c r="L79" s="41">
        <v>1.4530000000000001</v>
      </c>
      <c r="M79" s="41">
        <v>2.9849999999999999</v>
      </c>
      <c r="N79" s="41">
        <v>5.9850000000000003</v>
      </c>
      <c r="O79" s="41">
        <v>0</v>
      </c>
      <c r="P79" s="41">
        <v>3.69</v>
      </c>
      <c r="R79" s="41">
        <v>76.067000000000007</v>
      </c>
      <c r="S79" s="41">
        <v>0.77300000000000002</v>
      </c>
      <c r="T79" s="41">
        <v>0</v>
      </c>
      <c r="U79" s="41">
        <v>6.9470000000000001</v>
      </c>
      <c r="V79" s="41">
        <v>5.3719999999999999</v>
      </c>
      <c r="W79" s="41">
        <v>5.53</v>
      </c>
      <c r="X79" s="41">
        <v>17.591999999999999</v>
      </c>
      <c r="Y79" s="41">
        <v>0.25</v>
      </c>
      <c r="Z79" s="41">
        <v>12.196</v>
      </c>
      <c r="AA79" s="41">
        <v>0</v>
      </c>
      <c r="AB79" s="41">
        <v>0</v>
      </c>
      <c r="AC79" s="41">
        <v>0.55700000000000005</v>
      </c>
      <c r="AD79" s="41">
        <v>26.85</v>
      </c>
      <c r="AF79" s="41">
        <v>64.044000000000011</v>
      </c>
      <c r="AG79" s="41">
        <v>12.515000000000001</v>
      </c>
      <c r="AH79" s="41">
        <v>0</v>
      </c>
      <c r="AI79" s="41">
        <v>0</v>
      </c>
      <c r="AJ79" s="41">
        <v>3.8740000000000001</v>
      </c>
      <c r="AK79" s="41">
        <v>3.6</v>
      </c>
      <c r="AL79" s="41">
        <v>6.2869999999999999</v>
      </c>
      <c r="AM79" s="41">
        <v>3.6</v>
      </c>
      <c r="AN79" s="41">
        <v>9.7200000000000006</v>
      </c>
      <c r="AO79" s="41">
        <v>2.331</v>
      </c>
      <c r="AP79" s="41">
        <v>2.8860000000000001</v>
      </c>
      <c r="AQ79" s="41">
        <v>14.680999999999999</v>
      </c>
      <c r="AR79" s="41">
        <v>4.55</v>
      </c>
      <c r="AT79" s="41">
        <v>47.155999999999999</v>
      </c>
      <c r="AU79" s="41">
        <v>0</v>
      </c>
      <c r="AV79" s="41">
        <v>13.548999999999999</v>
      </c>
      <c r="AW79" s="41">
        <v>0</v>
      </c>
      <c r="AX79" s="41">
        <v>0.39</v>
      </c>
      <c r="AY79" s="41">
        <v>12.611000000000001</v>
      </c>
      <c r="AZ79" s="41">
        <v>0.9</v>
      </c>
      <c r="BA79" s="41">
        <v>17.625</v>
      </c>
      <c r="BB79" s="41">
        <v>17.625</v>
      </c>
      <c r="BC79" s="41">
        <v>15.294</v>
      </c>
      <c r="BD79" s="41">
        <v>15.294</v>
      </c>
      <c r="BE79" s="41">
        <v>12.198</v>
      </c>
      <c r="BF79" s="41">
        <v>12.198</v>
      </c>
      <c r="BH79" s="41">
        <f t="shared" si="154"/>
        <v>58.279000000000003</v>
      </c>
      <c r="BI79" s="128">
        <v>11.901</v>
      </c>
      <c r="BJ79" s="128">
        <v>1.1180000000000001</v>
      </c>
      <c r="BK79" s="128">
        <v>8.7539999999999996</v>
      </c>
      <c r="BL79" s="128" t="s">
        <v>289</v>
      </c>
      <c r="BM79" s="128">
        <v>10.112</v>
      </c>
      <c r="BN79" s="128">
        <v>1.238</v>
      </c>
      <c r="BO79" s="128">
        <v>4.2249999999999996</v>
      </c>
      <c r="BP79" s="128">
        <v>7.3869999999999996</v>
      </c>
      <c r="BQ79" s="128">
        <v>10.066000000000001</v>
      </c>
      <c r="BR79" s="128">
        <v>0.436</v>
      </c>
      <c r="BS79" s="128">
        <v>1.609</v>
      </c>
      <c r="BT79" s="128">
        <v>1.4330000000000001</v>
      </c>
      <c r="BV79" s="41">
        <f t="shared" si="155"/>
        <v>53.289470000000009</v>
      </c>
      <c r="BW79" s="74">
        <v>1.4330999999999998</v>
      </c>
      <c r="BX79" s="74">
        <v>2.7995999999999999</v>
      </c>
      <c r="BY79" s="74">
        <v>4.8600000000000003</v>
      </c>
      <c r="BZ79" s="74">
        <v>6.9577999999999989</v>
      </c>
      <c r="CA79" s="74">
        <v>33.964400000000005</v>
      </c>
      <c r="CB79" s="74">
        <v>2.13937</v>
      </c>
      <c r="CC79" s="74">
        <v>0</v>
      </c>
      <c r="CD79" s="74">
        <v>1.02</v>
      </c>
      <c r="CE79" s="74">
        <v>0</v>
      </c>
      <c r="CF79" s="74">
        <v>0</v>
      </c>
      <c r="CG79" s="74">
        <v>0.1152</v>
      </c>
      <c r="CH79" s="74">
        <v>0</v>
      </c>
      <c r="CJ79" s="41">
        <f t="shared" si="156"/>
        <v>3.6746600000000003</v>
      </c>
      <c r="CK79" s="74">
        <v>0</v>
      </c>
      <c r="CL79" s="74">
        <v>0</v>
      </c>
      <c r="CM79" s="74">
        <v>0</v>
      </c>
      <c r="CN79" s="74">
        <v>0</v>
      </c>
      <c r="CO79" s="74">
        <v>0.64746000000000004</v>
      </c>
      <c r="CP79" s="74">
        <v>0.439</v>
      </c>
      <c r="CQ79" s="74">
        <v>0</v>
      </c>
      <c r="CR79" s="74">
        <v>0</v>
      </c>
      <c r="CS79" s="74">
        <v>0</v>
      </c>
      <c r="CT79" s="74">
        <v>0.3664</v>
      </c>
      <c r="CU79" s="74">
        <v>0</v>
      </c>
      <c r="CV79" s="74">
        <v>2.2218</v>
      </c>
      <c r="CW79" s="205"/>
      <c r="CX79" s="41">
        <f t="shared" si="157"/>
        <v>22.5</v>
      </c>
      <c r="CY79" s="74">
        <v>3</v>
      </c>
      <c r="CZ79" s="74">
        <v>1.5</v>
      </c>
      <c r="DA79" s="74">
        <v>1.5</v>
      </c>
      <c r="DB79" s="74">
        <v>1.5</v>
      </c>
      <c r="DC79" s="74">
        <v>1.5</v>
      </c>
      <c r="DD79" s="74">
        <v>1.5</v>
      </c>
      <c r="DE79" s="74">
        <v>3</v>
      </c>
      <c r="DF79" s="74">
        <v>1.5</v>
      </c>
      <c r="DG79" s="74">
        <v>1.5</v>
      </c>
      <c r="DH79" s="74">
        <v>1.5</v>
      </c>
      <c r="DI79" s="74">
        <v>1.5</v>
      </c>
      <c r="DJ79" s="74">
        <v>3</v>
      </c>
    </row>
    <row r="80" spans="2:114" s="42" customFormat="1" outlineLevel="2" x14ac:dyDescent="0.35">
      <c r="B80" s="47" t="s">
        <v>200</v>
      </c>
      <c r="C80" s="40"/>
      <c r="D80" s="41">
        <v>51.169000000000004</v>
      </c>
      <c r="E80" s="41">
        <v>15.821999999999999</v>
      </c>
      <c r="F80" s="41">
        <v>0</v>
      </c>
      <c r="G80" s="41">
        <v>0</v>
      </c>
      <c r="H80" s="41">
        <v>0.53700000000000003</v>
      </c>
      <c r="I80" s="41">
        <v>0</v>
      </c>
      <c r="J80" s="41">
        <v>0</v>
      </c>
      <c r="K80" s="41">
        <v>8.6999999999999993</v>
      </c>
      <c r="L80" s="41">
        <v>5.524</v>
      </c>
      <c r="M80" s="41">
        <v>15.112</v>
      </c>
      <c r="N80" s="41">
        <v>0.5</v>
      </c>
      <c r="O80" s="41">
        <v>2.8620000000000001</v>
      </c>
      <c r="P80" s="41">
        <v>2.1120000000000001</v>
      </c>
      <c r="R80" s="41">
        <v>108.788</v>
      </c>
      <c r="S80" s="41">
        <v>2.1120000000000001</v>
      </c>
      <c r="T80" s="41">
        <v>0.56999999999999995</v>
      </c>
      <c r="U80" s="41">
        <v>11.231</v>
      </c>
      <c r="V80" s="41">
        <v>12.047000000000001</v>
      </c>
      <c r="W80" s="41">
        <v>11.932</v>
      </c>
      <c r="X80" s="41">
        <v>4.8109999999999999</v>
      </c>
      <c r="Y80" s="41">
        <v>8.9190000000000005</v>
      </c>
      <c r="Z80" s="41">
        <v>19.553999999999998</v>
      </c>
      <c r="AA80" s="41">
        <v>2.1120000000000001</v>
      </c>
      <c r="AB80" s="41">
        <v>8.26</v>
      </c>
      <c r="AC80" s="41">
        <v>0</v>
      </c>
      <c r="AD80" s="41">
        <v>27.24</v>
      </c>
      <c r="AF80" s="41">
        <v>122.964</v>
      </c>
      <c r="AG80" s="41">
        <v>12.42</v>
      </c>
      <c r="AH80" s="41">
        <v>4.16</v>
      </c>
      <c r="AI80" s="41">
        <v>24.109000000000002</v>
      </c>
      <c r="AJ80" s="41">
        <v>9.4830000000000005</v>
      </c>
      <c r="AK80" s="41">
        <v>12.228</v>
      </c>
      <c r="AL80" s="41">
        <v>19.117999999999999</v>
      </c>
      <c r="AM80" s="41">
        <v>5.3920000000000003</v>
      </c>
      <c r="AN80" s="41">
        <v>12.461</v>
      </c>
      <c r="AO80" s="41">
        <v>4.37</v>
      </c>
      <c r="AP80" s="41">
        <v>8.3510000000000009</v>
      </c>
      <c r="AQ80" s="41">
        <v>10.071999999999999</v>
      </c>
      <c r="AR80" s="41">
        <v>0.8</v>
      </c>
      <c r="AT80" s="41">
        <v>99.772999999999996</v>
      </c>
      <c r="AU80" s="41">
        <v>21.071999999999999</v>
      </c>
      <c r="AV80" s="41">
        <v>6.6420000000000003</v>
      </c>
      <c r="AW80" s="41">
        <v>0.69</v>
      </c>
      <c r="AX80" s="41">
        <v>9.9380000000000006</v>
      </c>
      <c r="AY80" s="41">
        <v>11.539</v>
      </c>
      <c r="AZ80" s="41">
        <v>3.0419999999999998</v>
      </c>
      <c r="BA80" s="41">
        <v>26.638999999999999</v>
      </c>
      <c r="BB80" s="41">
        <v>26.638999999999999</v>
      </c>
      <c r="BC80" s="41">
        <v>26.638999999999999</v>
      </c>
      <c r="BD80" s="41">
        <v>29.96</v>
      </c>
      <c r="BE80" s="41">
        <v>19.997</v>
      </c>
      <c r="BF80" s="41">
        <v>19.997</v>
      </c>
      <c r="BH80" s="41">
        <f t="shared" si="154"/>
        <v>96.946000000000012</v>
      </c>
      <c r="BI80" s="128">
        <v>11.66</v>
      </c>
      <c r="BJ80" s="128">
        <v>8.2579999999999991</v>
      </c>
      <c r="BK80" s="128">
        <v>11.324</v>
      </c>
      <c r="BL80" s="128">
        <v>7.1639999999999997</v>
      </c>
      <c r="BM80" s="128">
        <v>0.27800000000000002</v>
      </c>
      <c r="BN80" s="128">
        <v>1.86</v>
      </c>
      <c r="BO80" s="128">
        <v>8.3219999999999992</v>
      </c>
      <c r="BP80" s="128">
        <v>11.266</v>
      </c>
      <c r="BQ80" s="128">
        <v>14.731999999999999</v>
      </c>
      <c r="BR80" s="128">
        <v>13.506</v>
      </c>
      <c r="BS80" s="128">
        <v>6.3460000000000001</v>
      </c>
      <c r="BT80" s="128">
        <v>2.23</v>
      </c>
      <c r="BV80" s="41">
        <f t="shared" si="155"/>
        <v>20.984220000000001</v>
      </c>
      <c r="BW80" s="74">
        <v>6.0000000000000001E-3</v>
      </c>
      <c r="BX80" s="74">
        <v>3.194</v>
      </c>
      <c r="BY80" s="74">
        <v>3.5228000000000002</v>
      </c>
      <c r="BZ80" s="74">
        <v>0</v>
      </c>
      <c r="CA80" s="74">
        <v>0</v>
      </c>
      <c r="CB80" s="74">
        <v>5.2993999999999994</v>
      </c>
      <c r="CC80" s="74">
        <v>0.22722000000000001</v>
      </c>
      <c r="CD80" s="74">
        <v>6.4468000000000005</v>
      </c>
      <c r="CE80" s="74">
        <v>2.2879999999999998</v>
      </c>
      <c r="CF80" s="74">
        <v>0</v>
      </c>
      <c r="CG80" s="74">
        <v>0</v>
      </c>
      <c r="CH80" s="74">
        <v>0</v>
      </c>
      <c r="CJ80" s="41">
        <f t="shared" si="156"/>
        <v>4.5971500000000001</v>
      </c>
      <c r="CK80" s="74">
        <v>0</v>
      </c>
      <c r="CL80" s="74">
        <v>0</v>
      </c>
      <c r="CM80" s="74">
        <v>0</v>
      </c>
      <c r="CN80" s="74">
        <v>1.0592000000000001</v>
      </c>
      <c r="CO80" s="74">
        <v>1.8180000000000001</v>
      </c>
      <c r="CP80" s="74">
        <v>0</v>
      </c>
      <c r="CQ80" s="74">
        <v>1.09995</v>
      </c>
      <c r="CR80" s="74">
        <v>0</v>
      </c>
      <c r="CS80" s="74">
        <v>0</v>
      </c>
      <c r="CT80" s="74">
        <v>0.62</v>
      </c>
      <c r="CU80" s="74">
        <v>0</v>
      </c>
      <c r="CV80" s="74">
        <v>0</v>
      </c>
      <c r="CW80" s="205"/>
      <c r="CX80" s="41">
        <f t="shared" si="157"/>
        <v>20.5</v>
      </c>
      <c r="CY80" s="74">
        <v>2.5</v>
      </c>
      <c r="CZ80" s="74">
        <v>2</v>
      </c>
      <c r="DA80" s="74">
        <v>1.5</v>
      </c>
      <c r="DB80" s="74">
        <v>1.5</v>
      </c>
      <c r="DC80" s="74">
        <v>1.5</v>
      </c>
      <c r="DD80" s="74">
        <v>1.5</v>
      </c>
      <c r="DE80" s="74">
        <v>1.5</v>
      </c>
      <c r="DF80" s="74">
        <v>2.5</v>
      </c>
      <c r="DG80" s="74">
        <v>1.5</v>
      </c>
      <c r="DH80" s="74">
        <v>1.5</v>
      </c>
      <c r="DI80" s="74">
        <v>1.5</v>
      </c>
      <c r="DJ80" s="74">
        <v>1.5</v>
      </c>
    </row>
    <row r="81" spans="2:114" s="42" customFormat="1" outlineLevel="2" x14ac:dyDescent="0.35">
      <c r="B81" s="47" t="s">
        <v>201</v>
      </c>
      <c r="C81" s="40"/>
      <c r="D81" s="41">
        <v>328.01100000000002</v>
      </c>
      <c r="E81" s="41">
        <v>121.997</v>
      </c>
      <c r="F81" s="41">
        <v>26.042999999999999</v>
      </c>
      <c r="G81" s="41">
        <v>9.0280000000000005</v>
      </c>
      <c r="H81" s="41">
        <v>6.9050000000000002</v>
      </c>
      <c r="I81" s="41">
        <v>25.905000000000001</v>
      </c>
      <c r="J81" s="41">
        <v>40.837000000000003</v>
      </c>
      <c r="K81" s="41">
        <v>6.2859999999999996</v>
      </c>
      <c r="L81" s="41">
        <v>3.72</v>
      </c>
      <c r="M81" s="41">
        <v>15.156000000000001</v>
      </c>
      <c r="N81" s="41">
        <v>13.972</v>
      </c>
      <c r="O81" s="41">
        <v>23.997</v>
      </c>
      <c r="P81" s="41">
        <v>34.164999999999999</v>
      </c>
      <c r="R81" s="41">
        <v>242.209</v>
      </c>
      <c r="S81" s="41">
        <v>4.49</v>
      </c>
      <c r="T81" s="41">
        <v>0.36</v>
      </c>
      <c r="U81" s="41">
        <v>10</v>
      </c>
      <c r="V81" s="41">
        <v>10.327</v>
      </c>
      <c r="W81" s="41">
        <v>18.748999999999999</v>
      </c>
      <c r="X81" s="41">
        <v>40.889000000000003</v>
      </c>
      <c r="Y81" s="41">
        <v>13.199</v>
      </c>
      <c r="Z81" s="41">
        <v>78.159000000000006</v>
      </c>
      <c r="AA81" s="41">
        <v>11.324999999999999</v>
      </c>
      <c r="AB81" s="41">
        <v>10.948</v>
      </c>
      <c r="AC81" s="41">
        <v>23.100999999999999</v>
      </c>
      <c r="AD81" s="41">
        <v>20.661999999999999</v>
      </c>
      <c r="AF81" s="41">
        <v>167.357</v>
      </c>
      <c r="AG81" s="41">
        <v>15.692</v>
      </c>
      <c r="AH81" s="41">
        <v>2.16</v>
      </c>
      <c r="AI81" s="41">
        <v>20.81</v>
      </c>
      <c r="AJ81" s="41">
        <v>27.42</v>
      </c>
      <c r="AK81" s="41">
        <v>12.276999999999999</v>
      </c>
      <c r="AL81" s="41">
        <v>16.361999999999998</v>
      </c>
      <c r="AM81" s="41">
        <v>2.633</v>
      </c>
      <c r="AN81" s="41">
        <v>23.917999999999999</v>
      </c>
      <c r="AO81" s="41">
        <v>1.734</v>
      </c>
      <c r="AP81" s="41">
        <v>5.3259999999999996</v>
      </c>
      <c r="AQ81" s="41">
        <v>29.541</v>
      </c>
      <c r="AR81" s="41">
        <v>9.484</v>
      </c>
      <c r="AT81" s="41">
        <v>149.79499999999999</v>
      </c>
      <c r="AU81" s="41">
        <v>9.8130000000000006</v>
      </c>
      <c r="AV81" s="41">
        <v>0</v>
      </c>
      <c r="AW81" s="41">
        <v>32.146000000000001</v>
      </c>
      <c r="AX81" s="41">
        <v>3.1040000000000001</v>
      </c>
      <c r="AY81" s="41">
        <v>49.76</v>
      </c>
      <c r="AZ81" s="41">
        <v>7.0640000000000001</v>
      </c>
      <c r="BA81" s="41">
        <v>24.931000000000001</v>
      </c>
      <c r="BB81" s="41">
        <v>24.931000000000001</v>
      </c>
      <c r="BC81" s="41">
        <v>24.931000000000001</v>
      </c>
      <c r="BD81" s="41">
        <v>24.931000000000001</v>
      </c>
      <c r="BE81" s="41">
        <v>24.931000000000001</v>
      </c>
      <c r="BF81" s="41">
        <v>24.93</v>
      </c>
      <c r="BH81" s="41">
        <f t="shared" si="154"/>
        <v>184.90800000000002</v>
      </c>
      <c r="BI81" s="128">
        <v>28.664999999999999</v>
      </c>
      <c r="BJ81" s="128">
        <v>4.2169999999999996</v>
      </c>
      <c r="BK81" s="128">
        <v>34.270000000000003</v>
      </c>
      <c r="BL81" s="128">
        <v>34.76</v>
      </c>
      <c r="BM81" s="128">
        <v>4.8780000000000001</v>
      </c>
      <c r="BN81" s="128">
        <v>2.7069999999999999</v>
      </c>
      <c r="BO81" s="128">
        <v>8.6539999999999999</v>
      </c>
      <c r="BP81" s="128">
        <v>29.568999999999999</v>
      </c>
      <c r="BQ81" s="128">
        <v>18.45</v>
      </c>
      <c r="BR81" s="128">
        <v>9.2159999999999993</v>
      </c>
      <c r="BS81" s="128">
        <v>6.9189999999999996</v>
      </c>
      <c r="BT81" s="128">
        <v>2.6030000000000002</v>
      </c>
      <c r="BV81" s="41">
        <f t="shared" si="155"/>
        <v>86.017629999999983</v>
      </c>
      <c r="BW81" s="74">
        <v>3.7305000000000001</v>
      </c>
      <c r="BX81" s="74">
        <v>25.138110000000001</v>
      </c>
      <c r="BY81" s="74">
        <v>2.2379000000000002</v>
      </c>
      <c r="BZ81" s="74">
        <v>3.1613000000000002</v>
      </c>
      <c r="CA81" s="74">
        <v>45.230899999999998</v>
      </c>
      <c r="CB81" s="74">
        <v>1.173</v>
      </c>
      <c r="CC81" s="74">
        <v>0</v>
      </c>
      <c r="CD81" s="74">
        <v>2.13</v>
      </c>
      <c r="CE81" s="74">
        <v>0</v>
      </c>
      <c r="CF81" s="74">
        <v>0</v>
      </c>
      <c r="CG81" s="74">
        <v>1.92</v>
      </c>
      <c r="CH81" s="74">
        <v>1.2959200000000002</v>
      </c>
      <c r="CJ81" s="41">
        <f t="shared" si="156"/>
        <v>116.38967</v>
      </c>
      <c r="CK81" s="74">
        <v>34.4452</v>
      </c>
      <c r="CL81" s="74">
        <v>0.92600000000000005</v>
      </c>
      <c r="CM81" s="74">
        <v>6.6180000000000003</v>
      </c>
      <c r="CN81" s="74">
        <v>9.4019999999999992</v>
      </c>
      <c r="CO81" s="74">
        <v>2.5045000000000002</v>
      </c>
      <c r="CP81" s="74">
        <v>13.757849999999998</v>
      </c>
      <c r="CQ81" s="74">
        <v>10.4529</v>
      </c>
      <c r="CR81" s="74">
        <v>26.1309</v>
      </c>
      <c r="CS81" s="74">
        <v>1.04</v>
      </c>
      <c r="CT81" s="74">
        <v>6.1453199999999999</v>
      </c>
      <c r="CU81" s="74">
        <v>4.907</v>
      </c>
      <c r="CV81" s="74">
        <v>0.06</v>
      </c>
      <c r="CW81" s="205"/>
      <c r="CX81" s="41">
        <f t="shared" si="157"/>
        <v>105</v>
      </c>
      <c r="CY81" s="74">
        <v>8</v>
      </c>
      <c r="CZ81" s="74">
        <v>8</v>
      </c>
      <c r="DA81" s="74">
        <v>8</v>
      </c>
      <c r="DB81" s="74">
        <v>11</v>
      </c>
      <c r="DC81" s="74">
        <v>8</v>
      </c>
      <c r="DD81" s="74">
        <v>8</v>
      </c>
      <c r="DE81" s="74">
        <v>8</v>
      </c>
      <c r="DF81" s="74">
        <v>11</v>
      </c>
      <c r="DG81" s="74">
        <v>8</v>
      </c>
      <c r="DH81" s="74">
        <v>8</v>
      </c>
      <c r="DI81" s="74">
        <v>11</v>
      </c>
      <c r="DJ81" s="74">
        <v>8</v>
      </c>
    </row>
    <row r="82" spans="2:114" s="25" customFormat="1" outlineLevel="1" x14ac:dyDescent="0.35">
      <c r="B82" s="133" t="s">
        <v>202</v>
      </c>
      <c r="C82" s="134"/>
      <c r="D82" s="53">
        <v>14365.627</v>
      </c>
      <c r="E82" s="53">
        <v>1002.467</v>
      </c>
      <c r="F82" s="53">
        <v>1098.635</v>
      </c>
      <c r="G82" s="53">
        <v>1178.7459999999999</v>
      </c>
      <c r="H82" s="53">
        <v>1076.373</v>
      </c>
      <c r="I82" s="53">
        <v>1195.5529999999999</v>
      </c>
      <c r="J82" s="53">
        <v>1274.768</v>
      </c>
      <c r="K82" s="53">
        <v>1194.9780000000001</v>
      </c>
      <c r="L82" s="53">
        <v>1389.7209999999998</v>
      </c>
      <c r="M82" s="53">
        <v>1096.1329999999998</v>
      </c>
      <c r="N82" s="53">
        <v>1348.7940000000001</v>
      </c>
      <c r="O82" s="53">
        <v>1214.691</v>
      </c>
      <c r="P82" s="53">
        <v>1294.768</v>
      </c>
      <c r="R82" s="53">
        <v>13578.842000000001</v>
      </c>
      <c r="S82" s="53">
        <v>1092.03</v>
      </c>
      <c r="T82" s="53">
        <v>1266.8340000000001</v>
      </c>
      <c r="U82" s="53">
        <v>1140.2200000000003</v>
      </c>
      <c r="V82" s="53">
        <v>1177.17</v>
      </c>
      <c r="W82" s="53">
        <v>1174.4499999999998</v>
      </c>
      <c r="X82" s="53">
        <v>1147.521</v>
      </c>
      <c r="Y82" s="53">
        <v>1075.6899999999998</v>
      </c>
      <c r="Z82" s="53">
        <v>936.4989999999998</v>
      </c>
      <c r="AA82" s="53">
        <v>826.30700000000002</v>
      </c>
      <c r="AB82" s="53">
        <v>1080.5759999999998</v>
      </c>
      <c r="AC82" s="53">
        <v>1086.5000000000002</v>
      </c>
      <c r="AD82" s="53">
        <v>1575.0450000000001</v>
      </c>
      <c r="AF82" s="53">
        <v>12011.803</v>
      </c>
      <c r="AG82" s="53">
        <v>1085.7180000000001</v>
      </c>
      <c r="AH82" s="53">
        <v>1018.4450000000001</v>
      </c>
      <c r="AI82" s="53">
        <v>924.99999999999989</v>
      </c>
      <c r="AJ82" s="53">
        <v>993.04700000000003</v>
      </c>
      <c r="AK82" s="53">
        <v>828.76599999999985</v>
      </c>
      <c r="AL82" s="53">
        <v>1318.2560000000001</v>
      </c>
      <c r="AM82" s="53">
        <v>894.99199999999996</v>
      </c>
      <c r="AN82" s="53">
        <v>1074.954</v>
      </c>
      <c r="AO82" s="53">
        <v>1006.309</v>
      </c>
      <c r="AP82" s="53">
        <v>962.25400000000002</v>
      </c>
      <c r="AQ82" s="53">
        <v>904.84300000000007</v>
      </c>
      <c r="AR82" s="53">
        <v>999.21899999999994</v>
      </c>
      <c r="AT82" s="53">
        <v>11892.37</v>
      </c>
      <c r="AU82" s="53">
        <v>942.00399999999991</v>
      </c>
      <c r="AV82" s="53">
        <v>895.83400000000006</v>
      </c>
      <c r="AW82" s="53">
        <v>764.57100000000003</v>
      </c>
      <c r="AX82" s="53">
        <v>927.89499999999998</v>
      </c>
      <c r="AY82" s="53">
        <v>1409.673</v>
      </c>
      <c r="AZ82" s="53">
        <v>1148.4440000000002</v>
      </c>
      <c r="BA82" s="53">
        <v>1881.0750000000003</v>
      </c>
      <c r="BB82" s="53">
        <v>1315.847</v>
      </c>
      <c r="BC82" s="53">
        <v>1315.9340000000002</v>
      </c>
      <c r="BD82" s="53">
        <v>1289.0380000000002</v>
      </c>
      <c r="BE82" s="53">
        <v>1242.0670000000002</v>
      </c>
      <c r="BF82" s="53">
        <v>1217.617</v>
      </c>
      <c r="BH82" s="53">
        <f t="shared" si="154"/>
        <v>11120.192999999999</v>
      </c>
      <c r="BI82" s="129">
        <f>SUM(BI83:BI93)</f>
        <v>1016.7600000000001</v>
      </c>
      <c r="BJ82" s="129">
        <f t="shared" ref="BJ82:BT82" si="174">SUM(BJ83:BJ93)</f>
        <v>939.98699999999997</v>
      </c>
      <c r="BK82" s="129">
        <f t="shared" si="174"/>
        <v>902.61700000000008</v>
      </c>
      <c r="BL82" s="129">
        <f t="shared" si="174"/>
        <v>777.29700000000014</v>
      </c>
      <c r="BM82" s="129">
        <f t="shared" si="174"/>
        <v>1035.528</v>
      </c>
      <c r="BN82" s="129">
        <f t="shared" si="174"/>
        <v>813.6579999999999</v>
      </c>
      <c r="BO82" s="129">
        <f t="shared" si="174"/>
        <v>942.13199999999983</v>
      </c>
      <c r="BP82" s="129">
        <f t="shared" si="174"/>
        <v>945.94499999999982</v>
      </c>
      <c r="BQ82" s="129">
        <f t="shared" si="174"/>
        <v>999.11900000000014</v>
      </c>
      <c r="BR82" s="129">
        <f t="shared" si="174"/>
        <v>1006.854</v>
      </c>
      <c r="BS82" s="129">
        <f t="shared" si="174"/>
        <v>800.52499999999998</v>
      </c>
      <c r="BT82" s="129">
        <f t="shared" si="174"/>
        <v>939.77099999999996</v>
      </c>
      <c r="BV82" s="53">
        <f t="shared" si="155"/>
        <v>13056.995100000002</v>
      </c>
      <c r="BW82" s="53">
        <f>SUM(BW83:BW93)</f>
        <v>1185.2521099999999</v>
      </c>
      <c r="BX82" s="53">
        <f t="shared" ref="BX82" si="175">SUM(BX83:BX93)</f>
        <v>1226.4925900000001</v>
      </c>
      <c r="BY82" s="53">
        <f t="shared" ref="BY82" si="176">SUM(BY83:BY93)</f>
        <v>906.66689999999994</v>
      </c>
      <c r="BZ82" s="53">
        <f t="shared" ref="BZ82" si="177">SUM(BZ83:BZ93)</f>
        <v>1020.35375</v>
      </c>
      <c r="CA82" s="53">
        <f t="shared" ref="CA82" si="178">SUM(CA83:CA93)</f>
        <v>932.66134999999997</v>
      </c>
      <c r="CB82" s="53">
        <f t="shared" ref="CB82" si="179">SUM(CB83:CB93)</f>
        <v>965.03755000000001</v>
      </c>
      <c r="CC82" s="53">
        <f t="shared" ref="CC82" si="180">SUM(CC83:CC93)</f>
        <v>1530.9643200000003</v>
      </c>
      <c r="CD82" s="53">
        <f t="shared" ref="CD82" si="181">SUM(CD83:CD93)</f>
        <v>833.96922999999992</v>
      </c>
      <c r="CE82" s="53">
        <f t="shared" ref="CE82" si="182">SUM(CE83:CE93)</f>
        <v>1406.7739300000003</v>
      </c>
      <c r="CF82" s="53">
        <f t="shared" ref="CF82" si="183">SUM(CF83:CF93)</f>
        <v>1105.57618</v>
      </c>
      <c r="CG82" s="53">
        <f t="shared" ref="CG82" si="184">SUM(CG83:CG93)</f>
        <v>901.51013999999998</v>
      </c>
      <c r="CH82" s="53">
        <f t="shared" ref="CH82" si="185">SUM(CH83:CH93)</f>
        <v>1041.73705</v>
      </c>
      <c r="CJ82" s="53">
        <f t="shared" si="156"/>
        <v>12416.80644</v>
      </c>
      <c r="CK82" s="53">
        <f>SUM(CK83:CK93)</f>
        <v>932.25173999999993</v>
      </c>
      <c r="CL82" s="53">
        <f t="shared" ref="CL82:CV82" si="186">SUM(CL83:CL93)</f>
        <v>956.02320999999995</v>
      </c>
      <c r="CM82" s="53">
        <f t="shared" si="186"/>
        <v>1120.3222499999999</v>
      </c>
      <c r="CN82" s="53">
        <f t="shared" si="186"/>
        <v>952.96796000000006</v>
      </c>
      <c r="CO82" s="53">
        <f t="shared" si="186"/>
        <v>805.47904000000005</v>
      </c>
      <c r="CP82" s="53">
        <f t="shared" si="186"/>
        <v>765.38846000000001</v>
      </c>
      <c r="CQ82" s="53">
        <f t="shared" si="186"/>
        <v>995.00612000000001</v>
      </c>
      <c r="CR82" s="53">
        <f t="shared" si="186"/>
        <v>1584.1802299999999</v>
      </c>
      <c r="CS82" s="53">
        <f t="shared" si="186"/>
        <v>899.80035999999984</v>
      </c>
      <c r="CT82" s="53">
        <f t="shared" si="186"/>
        <v>796.93050999999991</v>
      </c>
      <c r="CU82" s="53">
        <f t="shared" si="186"/>
        <v>1132.28233</v>
      </c>
      <c r="CV82" s="53">
        <f t="shared" si="186"/>
        <v>1476.1742300000001</v>
      </c>
      <c r="CW82" s="206"/>
      <c r="CX82" s="53">
        <f t="shared" si="157"/>
        <v>15661.052798420007</v>
      </c>
      <c r="CY82" s="53">
        <f>SUM(CY83:CY93)</f>
        <v>1310.76242</v>
      </c>
      <c r="CZ82" s="53">
        <f t="shared" ref="CZ82:DJ82" si="187">SUM(CZ83:CZ93)</f>
        <v>1256.88309</v>
      </c>
      <c r="DA82" s="53">
        <f t="shared" si="187"/>
        <v>1647.2635492200002</v>
      </c>
      <c r="DB82" s="53">
        <f t="shared" si="187"/>
        <v>1291.8794992200001</v>
      </c>
      <c r="DC82" s="53">
        <f t="shared" si="187"/>
        <v>1251.6434992200002</v>
      </c>
      <c r="DD82" s="53">
        <f t="shared" si="187"/>
        <v>1246.6434992200002</v>
      </c>
      <c r="DE82" s="53">
        <f t="shared" si="187"/>
        <v>1270.1434992200002</v>
      </c>
      <c r="DF82" s="53">
        <f t="shared" si="187"/>
        <v>1267.1434992200002</v>
      </c>
      <c r="DG82" s="53">
        <f t="shared" si="187"/>
        <v>1346.6434992200002</v>
      </c>
      <c r="DH82" s="53">
        <f t="shared" si="187"/>
        <v>1320.4035252200001</v>
      </c>
      <c r="DI82" s="53">
        <f t="shared" si="187"/>
        <v>1153.0434992200001</v>
      </c>
      <c r="DJ82" s="53">
        <f t="shared" si="187"/>
        <v>1298.5997194400002</v>
      </c>
    </row>
    <row r="83" spans="2:114" s="42" customFormat="1" outlineLevel="2" x14ac:dyDescent="0.35">
      <c r="B83" s="47" t="s">
        <v>203</v>
      </c>
      <c r="C83" s="40"/>
      <c r="D83" s="41">
        <v>7267.9290000000001</v>
      </c>
      <c r="E83" s="41">
        <v>570.34900000000005</v>
      </c>
      <c r="F83" s="41">
        <v>584.15800000000002</v>
      </c>
      <c r="G83" s="41">
        <v>611.447</v>
      </c>
      <c r="H83" s="41">
        <v>603.35799999999995</v>
      </c>
      <c r="I83" s="41">
        <v>611.97699999999998</v>
      </c>
      <c r="J83" s="41">
        <v>613.06200000000001</v>
      </c>
      <c r="K83" s="41">
        <v>610.24800000000005</v>
      </c>
      <c r="L83" s="41">
        <v>612.31600000000003</v>
      </c>
      <c r="M83" s="41">
        <v>610.55700000000002</v>
      </c>
      <c r="N83" s="41">
        <v>615.125</v>
      </c>
      <c r="O83" s="41">
        <v>610.70699999999999</v>
      </c>
      <c r="P83" s="41">
        <v>614.625</v>
      </c>
      <c r="R83" s="41">
        <v>7008.0569999999998</v>
      </c>
      <c r="S83" s="41">
        <v>587.101</v>
      </c>
      <c r="T83" s="41">
        <v>656.84699999999998</v>
      </c>
      <c r="U83" s="41">
        <v>649.35699999999997</v>
      </c>
      <c r="V83" s="41">
        <v>576.59500000000003</v>
      </c>
      <c r="W83" s="41">
        <v>579.90700000000004</v>
      </c>
      <c r="X83" s="41">
        <v>576.98500000000001</v>
      </c>
      <c r="Y83" s="41">
        <v>580.91499999999996</v>
      </c>
      <c r="Z83" s="41">
        <v>577.86199999999997</v>
      </c>
      <c r="AA83" s="41">
        <v>557.04399999999998</v>
      </c>
      <c r="AB83" s="41">
        <v>565.86500000000001</v>
      </c>
      <c r="AC83" s="41">
        <v>565.16</v>
      </c>
      <c r="AD83" s="41">
        <v>534.41899999999998</v>
      </c>
      <c r="AF83" s="41">
        <v>6926.85</v>
      </c>
      <c r="AG83" s="41">
        <v>589.58399999999995</v>
      </c>
      <c r="AH83" s="41">
        <v>588.31700000000001</v>
      </c>
      <c r="AI83" s="41">
        <v>591.98400000000004</v>
      </c>
      <c r="AJ83" s="41">
        <v>611.62300000000005</v>
      </c>
      <c r="AK83" s="41">
        <v>579.96100000000001</v>
      </c>
      <c r="AL83" s="41">
        <v>584.12300000000005</v>
      </c>
      <c r="AM83" s="41">
        <v>561.54100000000005</v>
      </c>
      <c r="AN83" s="41">
        <v>555.98099999999999</v>
      </c>
      <c r="AO83" s="41">
        <v>556.77800000000002</v>
      </c>
      <c r="AP83" s="41">
        <v>568.24599999999998</v>
      </c>
      <c r="AQ83" s="41">
        <v>569.54899999999998</v>
      </c>
      <c r="AR83" s="41">
        <v>569.16300000000001</v>
      </c>
      <c r="AT83" s="41">
        <v>6654.61</v>
      </c>
      <c r="AU83" s="41">
        <v>568.178</v>
      </c>
      <c r="AV83" s="41">
        <v>651.48599999999999</v>
      </c>
      <c r="AW83" s="41">
        <v>586.19600000000003</v>
      </c>
      <c r="AX83" s="41">
        <v>590.03</v>
      </c>
      <c r="AY83" s="41">
        <v>650.26499999999999</v>
      </c>
      <c r="AZ83" s="41">
        <v>585.84100000000001</v>
      </c>
      <c r="BA83" s="41">
        <v>495.20400000000001</v>
      </c>
      <c r="BB83" s="41">
        <v>495.20400000000001</v>
      </c>
      <c r="BC83" s="41">
        <v>495.20400000000001</v>
      </c>
      <c r="BD83" s="41">
        <v>495.20400000000001</v>
      </c>
      <c r="BE83" s="41">
        <v>495.20400000000001</v>
      </c>
      <c r="BF83" s="41">
        <v>495.20400000000001</v>
      </c>
      <c r="BH83" s="41">
        <f t="shared" si="154"/>
        <v>6122.8370000000004</v>
      </c>
      <c r="BI83" s="128">
        <v>503.548</v>
      </c>
      <c r="BJ83" s="128">
        <v>515.53599999999994</v>
      </c>
      <c r="BK83" s="128">
        <v>517.95500000000004</v>
      </c>
      <c r="BL83" s="128">
        <v>506.85500000000002</v>
      </c>
      <c r="BM83" s="128">
        <v>513.27700000000004</v>
      </c>
      <c r="BN83" s="128">
        <v>514.80200000000002</v>
      </c>
      <c r="BO83" s="128">
        <v>507.82100000000003</v>
      </c>
      <c r="BP83" s="128">
        <v>506.84399999999999</v>
      </c>
      <c r="BQ83" s="128">
        <v>504.988</v>
      </c>
      <c r="BR83" s="128">
        <v>512.029</v>
      </c>
      <c r="BS83" s="128">
        <v>509.387</v>
      </c>
      <c r="BT83" s="128">
        <v>509.79500000000002</v>
      </c>
      <c r="BV83" s="41">
        <f t="shared" si="155"/>
        <v>7822.0473499999998</v>
      </c>
      <c r="BW83" s="74">
        <v>728.72066000000007</v>
      </c>
      <c r="BX83" s="74">
        <v>730.65542999999991</v>
      </c>
      <c r="BY83" s="74">
        <v>624.37370999999996</v>
      </c>
      <c r="BZ83" s="74">
        <v>621.93852000000004</v>
      </c>
      <c r="CA83" s="74">
        <v>606.28679</v>
      </c>
      <c r="CB83" s="74">
        <v>602.25747000000001</v>
      </c>
      <c r="CC83" s="74">
        <v>607.33114</v>
      </c>
      <c r="CD83" s="74">
        <v>594.28291999999999</v>
      </c>
      <c r="CE83" s="74">
        <v>1042.04088</v>
      </c>
      <c r="CF83" s="74">
        <v>546.30157000000008</v>
      </c>
      <c r="CG83" s="74">
        <v>544.44066999999995</v>
      </c>
      <c r="CH83" s="74">
        <v>573.41759000000013</v>
      </c>
      <c r="CJ83" s="41">
        <f t="shared" si="156"/>
        <v>5986.3557700000001</v>
      </c>
      <c r="CK83" s="74">
        <v>364.05248</v>
      </c>
      <c r="CL83" s="74">
        <v>475.73194000000007</v>
      </c>
      <c r="CM83" s="74">
        <v>540.11739999999998</v>
      </c>
      <c r="CN83" s="74">
        <v>485.50011000000006</v>
      </c>
      <c r="CO83" s="74">
        <v>489.30462000000006</v>
      </c>
      <c r="CP83" s="74">
        <v>486.35088999999999</v>
      </c>
      <c r="CQ83" s="74">
        <v>611.81911000000002</v>
      </c>
      <c r="CR83" s="74">
        <v>614.3993200000001</v>
      </c>
      <c r="CS83" s="74">
        <v>491.14783999999997</v>
      </c>
      <c r="CT83" s="74">
        <v>491.63019000000003</v>
      </c>
      <c r="CU83" s="74">
        <v>456.46671999999995</v>
      </c>
      <c r="CV83" s="74">
        <v>479.83515</v>
      </c>
      <c r="CW83" s="210"/>
      <c r="CX83" s="41">
        <f t="shared" si="157"/>
        <v>6104.6808699999992</v>
      </c>
      <c r="CY83" s="74">
        <v>464.35475000000008</v>
      </c>
      <c r="CZ83" s="74">
        <v>512.75692000000004</v>
      </c>
      <c r="DA83" s="74">
        <v>512.75692000000004</v>
      </c>
      <c r="DB83" s="74">
        <v>512.75692000000004</v>
      </c>
      <c r="DC83" s="74">
        <v>512.75692000000004</v>
      </c>
      <c r="DD83" s="74">
        <v>512.75692000000004</v>
      </c>
      <c r="DE83" s="74">
        <v>512.75692000000004</v>
      </c>
      <c r="DF83" s="74">
        <v>512.75692000000004</v>
      </c>
      <c r="DG83" s="74">
        <v>512.75692000000004</v>
      </c>
      <c r="DH83" s="74">
        <v>512.75692000000004</v>
      </c>
      <c r="DI83" s="74">
        <v>512.75692000000004</v>
      </c>
      <c r="DJ83" s="74">
        <v>512.75692000000004</v>
      </c>
    </row>
    <row r="84" spans="2:114" s="42" customFormat="1" outlineLevel="2" x14ac:dyDescent="0.35">
      <c r="B84" s="47" t="s">
        <v>204</v>
      </c>
      <c r="C84" s="40"/>
      <c r="D84" s="41">
        <v>3530.4719999999998</v>
      </c>
      <c r="E84" s="41">
        <v>244.64099999999999</v>
      </c>
      <c r="F84" s="41">
        <v>317.13400000000001</v>
      </c>
      <c r="G84" s="41">
        <v>315.43099999999998</v>
      </c>
      <c r="H84" s="41">
        <v>280.08300000000003</v>
      </c>
      <c r="I84" s="41">
        <v>257.27300000000002</v>
      </c>
      <c r="J84" s="41">
        <v>302.76799999999997</v>
      </c>
      <c r="K84" s="41">
        <v>280.33300000000003</v>
      </c>
      <c r="L84" s="41">
        <v>497.51400000000001</v>
      </c>
      <c r="M84" s="41">
        <v>115.759</v>
      </c>
      <c r="N84" s="41">
        <v>323.91500000000002</v>
      </c>
      <c r="O84" s="41">
        <v>310.553</v>
      </c>
      <c r="P84" s="41">
        <v>285.06799999999998</v>
      </c>
      <c r="R84" s="41">
        <v>3381.1289999999999</v>
      </c>
      <c r="S84" s="41">
        <v>268.81400000000002</v>
      </c>
      <c r="T84" s="41">
        <v>320.41399999999999</v>
      </c>
      <c r="U84" s="41">
        <v>237.25700000000001</v>
      </c>
      <c r="V84" s="41">
        <v>361.15300000000002</v>
      </c>
      <c r="W84" s="41">
        <v>296.52499999999998</v>
      </c>
      <c r="X84" s="41">
        <v>299.27800000000002</v>
      </c>
      <c r="Y84" s="41">
        <v>252.87100000000001</v>
      </c>
      <c r="Z84" s="41">
        <v>90.876999999999995</v>
      </c>
      <c r="AA84" s="41">
        <v>17.04</v>
      </c>
      <c r="AB84" s="41">
        <v>293.51299999999998</v>
      </c>
      <c r="AC84" s="41">
        <v>285.96199999999999</v>
      </c>
      <c r="AD84" s="41">
        <v>657.42499999999995</v>
      </c>
      <c r="AF84" s="41">
        <v>2316.7399999999998</v>
      </c>
      <c r="AG84" s="41">
        <v>304.13799999999998</v>
      </c>
      <c r="AH84" s="41">
        <v>198.02600000000001</v>
      </c>
      <c r="AI84" s="41">
        <v>110.19499999999999</v>
      </c>
      <c r="AJ84" s="41">
        <v>183.47200000000001</v>
      </c>
      <c r="AK84" s="41">
        <v>127.521</v>
      </c>
      <c r="AL84" s="41">
        <v>378.14800000000002</v>
      </c>
      <c r="AM84" s="41">
        <v>116.974</v>
      </c>
      <c r="AN84" s="41">
        <v>127.521</v>
      </c>
      <c r="AO84" s="41">
        <v>187.84100000000001</v>
      </c>
      <c r="AP84" s="41">
        <v>201.40299999999999</v>
      </c>
      <c r="AQ84" s="41">
        <v>130.839</v>
      </c>
      <c r="AR84" s="41">
        <v>250.66200000000001</v>
      </c>
      <c r="AT84" s="41">
        <v>2283.9920000000002</v>
      </c>
      <c r="AU84" s="41">
        <v>187.416</v>
      </c>
      <c r="AV84" s="41">
        <v>64.08</v>
      </c>
      <c r="AW84" s="41">
        <v>17.922000000000001</v>
      </c>
      <c r="AX84" s="41">
        <v>125.29</v>
      </c>
      <c r="AY84" s="41">
        <v>470.62599999999998</v>
      </c>
      <c r="AZ84" s="41">
        <v>339.47</v>
      </c>
      <c r="BA84" s="41">
        <v>987.59400000000005</v>
      </c>
      <c r="BB84" s="41">
        <v>467.81200000000001</v>
      </c>
      <c r="BC84" s="41">
        <v>437.66899999999998</v>
      </c>
      <c r="BD84" s="41">
        <v>435.76299999999998</v>
      </c>
      <c r="BE84" s="41">
        <v>388.79199999999997</v>
      </c>
      <c r="BF84" s="41">
        <v>365.06599999999997</v>
      </c>
      <c r="BH84" s="41">
        <f t="shared" si="154"/>
        <v>2467.4469999999997</v>
      </c>
      <c r="BI84" s="128">
        <v>327.90300000000002</v>
      </c>
      <c r="BJ84" s="128">
        <v>200.66399999999999</v>
      </c>
      <c r="BK84" s="128">
        <v>200.66399999999999</v>
      </c>
      <c r="BL84" s="128">
        <v>96.757999999999996</v>
      </c>
      <c r="BM84" s="128">
        <v>303.26900000000001</v>
      </c>
      <c r="BN84" s="128">
        <v>103.319</v>
      </c>
      <c r="BO84" s="128">
        <v>206.33799999999999</v>
      </c>
      <c r="BP84" s="128">
        <v>200.023</v>
      </c>
      <c r="BQ84" s="128">
        <v>312.48</v>
      </c>
      <c r="BR84" s="128">
        <v>204.48</v>
      </c>
      <c r="BS84" s="128">
        <v>105.119</v>
      </c>
      <c r="BT84" s="128">
        <v>206.43</v>
      </c>
      <c r="BV84" s="41">
        <f t="shared" si="155"/>
        <v>2959.1798499999995</v>
      </c>
      <c r="BW84" s="74">
        <v>260.63466</v>
      </c>
      <c r="BX84" s="74">
        <v>295.81223999999997</v>
      </c>
      <c r="BY84" s="74">
        <v>95.76169999999999</v>
      </c>
      <c r="BZ84" s="74">
        <v>167.39370000000002</v>
      </c>
      <c r="CA84" s="74">
        <v>75.301699999999997</v>
      </c>
      <c r="CB84" s="74">
        <v>182.74170000000001</v>
      </c>
      <c r="CC84" s="74">
        <v>708.93698000000006</v>
      </c>
      <c r="CD84" s="74">
        <v>281.50916999999998</v>
      </c>
      <c r="CE84" s="74">
        <v>166.74897000000001</v>
      </c>
      <c r="CF84" s="74">
        <v>374.83013</v>
      </c>
      <c r="CG84" s="74">
        <v>129.78932</v>
      </c>
      <c r="CH84" s="74">
        <v>219.71957999999998</v>
      </c>
      <c r="CJ84" s="41">
        <f t="shared" si="156"/>
        <v>2372.9319300000002</v>
      </c>
      <c r="CK84" s="74">
        <v>366.94342999999998</v>
      </c>
      <c r="CL84" s="74">
        <v>269.77490999999998</v>
      </c>
      <c r="CM84" s="74">
        <v>259.35165999999998</v>
      </c>
      <c r="CN84" s="74">
        <v>105.51747000000002</v>
      </c>
      <c r="CO84" s="74">
        <v>107.80618000000003</v>
      </c>
      <c r="CP84" s="74">
        <v>102.79796</v>
      </c>
      <c r="CQ84" s="74">
        <v>206.94107</v>
      </c>
      <c r="CR84" s="74">
        <v>201.47686000000002</v>
      </c>
      <c r="CS84" s="74">
        <v>118.19846999999999</v>
      </c>
      <c r="CT84" s="74">
        <v>104.97869</v>
      </c>
      <c r="CU84" s="74">
        <v>269.00481000000002</v>
      </c>
      <c r="CV84" s="74">
        <v>260.14042000000001</v>
      </c>
      <c r="CW84" s="210"/>
      <c r="CX84" s="41">
        <f t="shared" si="157"/>
        <v>3149.1108207199995</v>
      </c>
      <c r="CY84" s="74">
        <v>359.03141999999997</v>
      </c>
      <c r="CZ84" s="74">
        <v>265.60602</v>
      </c>
      <c r="DA84" s="74">
        <v>271.03047921999996</v>
      </c>
      <c r="DB84" s="74">
        <v>271.03047921999996</v>
      </c>
      <c r="DC84" s="74">
        <v>271.03047921999996</v>
      </c>
      <c r="DD84" s="74">
        <v>271.03047921999996</v>
      </c>
      <c r="DE84" s="74">
        <v>271.03047921999996</v>
      </c>
      <c r="DF84" s="74">
        <v>271.03047921999996</v>
      </c>
      <c r="DG84" s="74">
        <v>271.03047921999996</v>
      </c>
      <c r="DH84" s="74">
        <v>271.03047921999996</v>
      </c>
      <c r="DI84" s="74">
        <v>177.43047922</v>
      </c>
      <c r="DJ84" s="74">
        <v>178.79906774</v>
      </c>
    </row>
    <row r="85" spans="2:114" s="42" customFormat="1" outlineLevel="2" x14ac:dyDescent="0.35">
      <c r="B85" s="47" t="s">
        <v>205</v>
      </c>
      <c r="C85" s="40"/>
      <c r="D85" s="41">
        <v>68.628000000000014</v>
      </c>
      <c r="E85" s="41">
        <v>0</v>
      </c>
      <c r="F85" s="41">
        <v>5.9450000000000003</v>
      </c>
      <c r="G85" s="41">
        <v>0</v>
      </c>
      <c r="H85" s="41">
        <v>10.487</v>
      </c>
      <c r="I85" s="41">
        <v>1.7010000000000001</v>
      </c>
      <c r="J85" s="41">
        <v>7.125</v>
      </c>
      <c r="K85" s="41">
        <v>2.3199999999999998</v>
      </c>
      <c r="L85" s="41">
        <v>8.8320000000000007</v>
      </c>
      <c r="M85" s="41">
        <v>0</v>
      </c>
      <c r="N85" s="41">
        <v>10.435</v>
      </c>
      <c r="O85" s="41">
        <v>18.079999999999998</v>
      </c>
      <c r="P85" s="41">
        <v>3.7029999999999998</v>
      </c>
      <c r="R85" s="41">
        <v>48.974999999999994</v>
      </c>
      <c r="S85" s="41">
        <v>8.64</v>
      </c>
      <c r="T85" s="41">
        <v>1.532</v>
      </c>
      <c r="U85" s="41">
        <v>3.327</v>
      </c>
      <c r="V85" s="41">
        <v>2.1949999999999998</v>
      </c>
      <c r="W85" s="41">
        <v>10.507999999999999</v>
      </c>
      <c r="X85" s="41">
        <v>3.3039999999999998</v>
      </c>
      <c r="Y85" s="41">
        <v>2.4950000000000001</v>
      </c>
      <c r="Z85" s="41">
        <v>0</v>
      </c>
      <c r="AA85" s="41">
        <v>8.4</v>
      </c>
      <c r="AB85" s="41">
        <v>0.57399999999999995</v>
      </c>
      <c r="AC85" s="41">
        <v>0</v>
      </c>
      <c r="AD85" s="41">
        <v>8</v>
      </c>
      <c r="AF85" s="41">
        <v>46.775000000000006</v>
      </c>
      <c r="AG85" s="41">
        <v>0</v>
      </c>
      <c r="AH85" s="41">
        <v>0</v>
      </c>
      <c r="AI85" s="41">
        <v>10.679</v>
      </c>
      <c r="AJ85" s="41">
        <v>1.2150000000000001</v>
      </c>
      <c r="AK85" s="41">
        <v>5.0730000000000004</v>
      </c>
      <c r="AL85" s="41">
        <v>6.2990000000000004</v>
      </c>
      <c r="AM85" s="41">
        <v>2.923</v>
      </c>
      <c r="AN85" s="41">
        <v>0</v>
      </c>
      <c r="AO85" s="41">
        <v>14.981</v>
      </c>
      <c r="AP85" s="41">
        <v>5.6050000000000004</v>
      </c>
      <c r="AQ85" s="41">
        <v>0</v>
      </c>
      <c r="AR85" s="41">
        <v>0</v>
      </c>
      <c r="AT85" s="41">
        <v>43.988</v>
      </c>
      <c r="AU85" s="41">
        <v>6.2510000000000003</v>
      </c>
      <c r="AV85" s="41">
        <v>9.65</v>
      </c>
      <c r="AW85" s="41">
        <v>4.0270000000000001</v>
      </c>
      <c r="AX85" s="41">
        <v>2.9809999999999999</v>
      </c>
      <c r="AY85" s="41">
        <v>0</v>
      </c>
      <c r="AZ85" s="41">
        <v>0</v>
      </c>
      <c r="BA85" s="41">
        <v>11.739000000000001</v>
      </c>
      <c r="BB85" s="41">
        <v>11.739000000000001</v>
      </c>
      <c r="BC85" s="41">
        <v>11.739000000000001</v>
      </c>
      <c r="BD85" s="41">
        <v>11.739000000000001</v>
      </c>
      <c r="BE85" s="41">
        <v>11.739000000000001</v>
      </c>
      <c r="BF85" s="41">
        <v>11.739000000000001</v>
      </c>
      <c r="BH85" s="41">
        <f t="shared" si="154"/>
        <v>31.037000000000003</v>
      </c>
      <c r="BI85" s="128" t="s">
        <v>289</v>
      </c>
      <c r="BJ85" s="128" t="s">
        <v>289</v>
      </c>
      <c r="BK85" s="128" t="s">
        <v>289</v>
      </c>
      <c r="BL85" s="128" t="s">
        <v>289</v>
      </c>
      <c r="BM85" s="128">
        <v>9.1170000000000009</v>
      </c>
      <c r="BN85" s="128">
        <v>0.31</v>
      </c>
      <c r="BO85" s="128">
        <v>2.8330000000000002</v>
      </c>
      <c r="BP85" s="128" t="s">
        <v>289</v>
      </c>
      <c r="BQ85" s="128">
        <v>1.135</v>
      </c>
      <c r="BR85" s="128">
        <v>16.173999999999999</v>
      </c>
      <c r="BS85" s="128" t="s">
        <v>289</v>
      </c>
      <c r="BT85" s="128">
        <v>1.468</v>
      </c>
      <c r="BV85" s="41">
        <f t="shared" si="155"/>
        <v>3.4691000000000001</v>
      </c>
      <c r="BW85" s="74">
        <v>2.3585799999999999</v>
      </c>
      <c r="BX85" s="74">
        <v>0</v>
      </c>
      <c r="BY85" s="74">
        <v>0.10694999999999999</v>
      </c>
      <c r="BZ85" s="74">
        <v>1.0035700000000001</v>
      </c>
      <c r="CA85" s="74">
        <v>0</v>
      </c>
      <c r="CB85" s="74">
        <v>0</v>
      </c>
      <c r="CC85" s="74">
        <v>0</v>
      </c>
      <c r="CD85" s="74">
        <v>0</v>
      </c>
      <c r="CE85" s="74">
        <v>0</v>
      </c>
      <c r="CF85" s="74">
        <v>0</v>
      </c>
      <c r="CG85" s="74">
        <v>0</v>
      </c>
      <c r="CH85" s="74">
        <v>0</v>
      </c>
      <c r="CJ85" s="41">
        <f t="shared" si="156"/>
        <v>35.64891999999999</v>
      </c>
      <c r="CK85" s="74">
        <v>0</v>
      </c>
      <c r="CL85" s="74">
        <v>0</v>
      </c>
      <c r="CM85" s="74">
        <v>0</v>
      </c>
      <c r="CN85" s="74">
        <v>0</v>
      </c>
      <c r="CO85" s="74">
        <v>3.1</v>
      </c>
      <c r="CP85" s="74">
        <v>-0.7581</v>
      </c>
      <c r="CQ85" s="74">
        <v>0</v>
      </c>
      <c r="CR85" s="74">
        <v>0</v>
      </c>
      <c r="CS85" s="74">
        <v>0</v>
      </c>
      <c r="CT85" s="74">
        <v>1.6</v>
      </c>
      <c r="CU85" s="74">
        <v>63.074379999999991</v>
      </c>
      <c r="CV85" s="74">
        <v>-31.367360000000001</v>
      </c>
      <c r="CW85" s="210"/>
      <c r="CX85" s="41">
        <f t="shared" si="157"/>
        <v>60</v>
      </c>
      <c r="CY85" s="74">
        <v>5</v>
      </c>
      <c r="CZ85" s="74">
        <v>5</v>
      </c>
      <c r="DA85" s="74">
        <v>5</v>
      </c>
      <c r="DB85" s="74">
        <v>5</v>
      </c>
      <c r="DC85" s="74">
        <v>5</v>
      </c>
      <c r="DD85" s="74">
        <v>5</v>
      </c>
      <c r="DE85" s="74">
        <v>5</v>
      </c>
      <c r="DF85" s="74">
        <v>5</v>
      </c>
      <c r="DG85" s="74">
        <v>5</v>
      </c>
      <c r="DH85" s="74">
        <v>5</v>
      </c>
      <c r="DI85" s="74">
        <v>5</v>
      </c>
      <c r="DJ85" s="74">
        <v>5</v>
      </c>
    </row>
    <row r="86" spans="2:114" s="42" customFormat="1" outlineLevel="2" x14ac:dyDescent="0.35">
      <c r="B86" s="47" t="s">
        <v>206</v>
      </c>
      <c r="C86" s="40"/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F86" s="41">
        <v>0</v>
      </c>
      <c r="AG86" s="41">
        <v>0</v>
      </c>
      <c r="AH86" s="41">
        <v>0</v>
      </c>
      <c r="AI86" s="41">
        <v>0</v>
      </c>
      <c r="AJ86" s="41">
        <v>0</v>
      </c>
      <c r="AK86" s="41">
        <v>0</v>
      </c>
      <c r="AL86" s="41">
        <v>0</v>
      </c>
      <c r="AM86" s="41">
        <v>0</v>
      </c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T86" s="41">
        <v>158.685</v>
      </c>
      <c r="AU86" s="41">
        <v>0</v>
      </c>
      <c r="AV86" s="41">
        <v>0</v>
      </c>
      <c r="AW86" s="41">
        <v>0</v>
      </c>
      <c r="AX86" s="41">
        <v>0</v>
      </c>
      <c r="AY86" s="41">
        <v>46.017000000000003</v>
      </c>
      <c r="AZ86" s="41">
        <v>32.264000000000003</v>
      </c>
      <c r="BA86" s="41">
        <v>75.768000000000001</v>
      </c>
      <c r="BB86" s="41">
        <v>37.884</v>
      </c>
      <c r="BC86" s="41">
        <v>37.884</v>
      </c>
      <c r="BD86" s="41">
        <v>37.884</v>
      </c>
      <c r="BE86" s="41">
        <v>37.884</v>
      </c>
      <c r="BF86" s="41">
        <v>37.884</v>
      </c>
      <c r="BH86" s="41">
        <f t="shared" si="154"/>
        <v>107.39499999999998</v>
      </c>
      <c r="BI86" s="128" t="s">
        <v>289</v>
      </c>
      <c r="BJ86" s="128" t="s">
        <v>289</v>
      </c>
      <c r="BK86" s="128" t="s">
        <v>289</v>
      </c>
      <c r="BL86" s="128" t="s">
        <v>289</v>
      </c>
      <c r="BM86" s="128">
        <v>16.225999999999999</v>
      </c>
      <c r="BN86" s="128" t="s">
        <v>289</v>
      </c>
      <c r="BO86" s="128">
        <v>45.555</v>
      </c>
      <c r="BP86" s="128">
        <v>8.7469999999999999</v>
      </c>
      <c r="BQ86" s="128">
        <v>9.9209999999999994</v>
      </c>
      <c r="BR86" s="128">
        <v>8.8070000000000004</v>
      </c>
      <c r="BS86" s="128" t="s">
        <v>289</v>
      </c>
      <c r="BT86" s="128">
        <v>18.138999999999999</v>
      </c>
      <c r="BV86" s="41">
        <f t="shared" si="155"/>
        <v>90.795609999999982</v>
      </c>
      <c r="BW86" s="74">
        <v>8.8661300000000001</v>
      </c>
      <c r="BX86" s="74">
        <v>10.355700000000001</v>
      </c>
      <c r="BY86" s="74">
        <v>7.64778</v>
      </c>
      <c r="BZ86" s="74">
        <v>0</v>
      </c>
      <c r="CA86" s="74">
        <v>5.7084899999999994</v>
      </c>
      <c r="CB86" s="74">
        <v>6.66526</v>
      </c>
      <c r="CC86" s="74">
        <v>1.87679</v>
      </c>
      <c r="CD86" s="74">
        <v>1.3837300000000001</v>
      </c>
      <c r="CE86" s="74">
        <v>0.49060999999999999</v>
      </c>
      <c r="CF86" s="74">
        <v>1.42631</v>
      </c>
      <c r="CG86" s="74">
        <v>1.4332</v>
      </c>
      <c r="CH86" s="74">
        <v>44.941609999999997</v>
      </c>
      <c r="CJ86" s="41">
        <f t="shared" si="156"/>
        <v>17.277670000000001</v>
      </c>
      <c r="CK86" s="74">
        <v>4.12568</v>
      </c>
      <c r="CL86" s="74">
        <v>0</v>
      </c>
      <c r="CM86" s="74">
        <v>0</v>
      </c>
      <c r="CN86" s="74">
        <v>0</v>
      </c>
      <c r="CO86" s="74">
        <v>0</v>
      </c>
      <c r="CP86" s="74">
        <v>0</v>
      </c>
      <c r="CQ86" s="74">
        <v>0</v>
      </c>
      <c r="CR86" s="74">
        <v>0</v>
      </c>
      <c r="CS86" s="74">
        <v>0</v>
      </c>
      <c r="CT86" s="74">
        <v>13.15199</v>
      </c>
      <c r="CU86" s="74">
        <v>0</v>
      </c>
      <c r="CV86" s="74">
        <v>0</v>
      </c>
      <c r="CW86" s="210"/>
      <c r="CX86" s="41">
        <f t="shared" si="157"/>
        <v>90</v>
      </c>
      <c r="CY86" s="74">
        <v>7.5</v>
      </c>
      <c r="CZ86" s="74">
        <v>7.5</v>
      </c>
      <c r="DA86" s="74">
        <v>7.5</v>
      </c>
      <c r="DB86" s="74">
        <v>7.5</v>
      </c>
      <c r="DC86" s="74">
        <v>7.5</v>
      </c>
      <c r="DD86" s="74">
        <v>7.5</v>
      </c>
      <c r="DE86" s="74">
        <v>7.5</v>
      </c>
      <c r="DF86" s="74">
        <v>7.5</v>
      </c>
      <c r="DG86" s="74">
        <v>7.5</v>
      </c>
      <c r="DH86" s="74">
        <v>7.5</v>
      </c>
      <c r="DI86" s="74">
        <v>7.5</v>
      </c>
      <c r="DJ86" s="74">
        <v>7.5</v>
      </c>
    </row>
    <row r="87" spans="2:114" s="42" customFormat="1" outlineLevel="2" x14ac:dyDescent="0.35">
      <c r="B87" s="47" t="s">
        <v>207</v>
      </c>
      <c r="C87" s="40"/>
      <c r="D87" s="41">
        <v>12.411000000000001</v>
      </c>
      <c r="E87" s="41">
        <v>0.67700000000000005</v>
      </c>
      <c r="F87" s="41">
        <v>1.0049999999999999</v>
      </c>
      <c r="G87" s="41">
        <v>0.77</v>
      </c>
      <c r="H87" s="41">
        <v>0.96599999999999997</v>
      </c>
      <c r="I87" s="41">
        <v>0.96599999999999997</v>
      </c>
      <c r="J87" s="41">
        <v>1.214</v>
      </c>
      <c r="K87" s="41">
        <v>0.91</v>
      </c>
      <c r="L87" s="41">
        <v>1.0229999999999999</v>
      </c>
      <c r="M87" s="41">
        <v>0.91</v>
      </c>
      <c r="N87" s="41">
        <v>1.226</v>
      </c>
      <c r="O87" s="41">
        <v>1.3160000000000001</v>
      </c>
      <c r="P87" s="41">
        <v>1.4279999999999999</v>
      </c>
      <c r="R87" s="41">
        <v>26.853000000000002</v>
      </c>
      <c r="S87" s="41">
        <v>3.6080000000000001</v>
      </c>
      <c r="T87" s="41">
        <v>1.7509999999999999</v>
      </c>
      <c r="U87" s="41">
        <v>1.5469999999999999</v>
      </c>
      <c r="V87" s="41">
        <v>2.105</v>
      </c>
      <c r="W87" s="41">
        <v>1.8959999999999999</v>
      </c>
      <c r="X87" s="41">
        <v>1.9339999999999999</v>
      </c>
      <c r="Y87" s="41">
        <v>2.6320000000000001</v>
      </c>
      <c r="Z87" s="41">
        <v>2.2130000000000001</v>
      </c>
      <c r="AA87" s="41">
        <v>2.423</v>
      </c>
      <c r="AB87" s="41">
        <v>2.1779999999999999</v>
      </c>
      <c r="AC87" s="41">
        <v>2.1779999999999999</v>
      </c>
      <c r="AD87" s="41">
        <v>2.3879999999999999</v>
      </c>
      <c r="AF87" s="41">
        <v>24.12</v>
      </c>
      <c r="AG87" s="41">
        <v>2.109</v>
      </c>
      <c r="AH87" s="41">
        <v>2.1779999999999999</v>
      </c>
      <c r="AI87" s="41">
        <v>1.899</v>
      </c>
      <c r="AJ87" s="41">
        <v>2.0390000000000001</v>
      </c>
      <c r="AK87" s="41">
        <v>2.109</v>
      </c>
      <c r="AL87" s="41">
        <v>2.2130000000000001</v>
      </c>
      <c r="AM87" s="41">
        <v>1.829</v>
      </c>
      <c r="AN87" s="41">
        <v>1.794</v>
      </c>
      <c r="AO87" s="41">
        <v>1.899</v>
      </c>
      <c r="AP87" s="41">
        <v>1.794</v>
      </c>
      <c r="AQ87" s="41">
        <v>2.0459999999999998</v>
      </c>
      <c r="AR87" s="41">
        <v>2.2109999999999999</v>
      </c>
      <c r="AT87" s="41">
        <v>45.085000000000001</v>
      </c>
      <c r="AU87" s="41">
        <v>2.6269999999999998</v>
      </c>
      <c r="AV87" s="41">
        <v>3.1949999999999998</v>
      </c>
      <c r="AW87" s="41">
        <v>4.9749999999999996</v>
      </c>
      <c r="AX87" s="41">
        <v>3.839</v>
      </c>
      <c r="AY87" s="41">
        <v>3.99</v>
      </c>
      <c r="AZ87" s="41">
        <v>3.7559999999999998</v>
      </c>
      <c r="BA87" s="41">
        <v>5</v>
      </c>
      <c r="BB87" s="41">
        <v>5</v>
      </c>
      <c r="BC87" s="41">
        <v>5</v>
      </c>
      <c r="BD87" s="41">
        <v>5</v>
      </c>
      <c r="BE87" s="41">
        <v>5</v>
      </c>
      <c r="BF87" s="41">
        <v>5</v>
      </c>
      <c r="BH87" s="41">
        <f t="shared" si="154"/>
        <v>48.817</v>
      </c>
      <c r="BI87" s="128">
        <v>3.032</v>
      </c>
      <c r="BJ87" s="128">
        <v>4.3259999999999996</v>
      </c>
      <c r="BK87" s="128">
        <v>4.5220000000000002</v>
      </c>
      <c r="BL87" s="128">
        <v>4.2869999999999999</v>
      </c>
      <c r="BM87" s="128">
        <v>3.8519999999999999</v>
      </c>
      <c r="BN87" s="128">
        <v>4.4889999999999999</v>
      </c>
      <c r="BO87" s="128">
        <v>3.504</v>
      </c>
      <c r="BP87" s="128">
        <v>4.0789999999999997</v>
      </c>
      <c r="BQ87" s="128">
        <v>4.2839999999999998</v>
      </c>
      <c r="BR87" s="128">
        <v>4.2839999999999998</v>
      </c>
      <c r="BS87" s="128">
        <v>4.0789999999999997</v>
      </c>
      <c r="BT87" s="128">
        <v>4.0789999999999997</v>
      </c>
      <c r="BV87" s="41">
        <f t="shared" si="155"/>
        <v>20.858609999999999</v>
      </c>
      <c r="BW87" s="74">
        <v>2.8886700000000003</v>
      </c>
      <c r="BX87" s="74">
        <v>4.4893999999999998</v>
      </c>
      <c r="BY87" s="74">
        <v>3.9968600000000003</v>
      </c>
      <c r="BZ87" s="74">
        <v>1.45377</v>
      </c>
      <c r="CA87" s="74">
        <v>0.90222000000000002</v>
      </c>
      <c r="CB87" s="74">
        <v>0.66586000000000001</v>
      </c>
      <c r="CC87" s="74">
        <v>0.86282999999999999</v>
      </c>
      <c r="CD87" s="74">
        <v>1.2567900000000001</v>
      </c>
      <c r="CE87" s="74">
        <v>1.0541199999999999</v>
      </c>
      <c r="CF87" s="74">
        <v>1.1367700000000001</v>
      </c>
      <c r="CG87" s="74">
        <v>1.0145500000000001</v>
      </c>
      <c r="CH87" s="74">
        <v>1.1367700000000001</v>
      </c>
      <c r="CJ87" s="41">
        <f t="shared" si="156"/>
        <v>14.09557</v>
      </c>
      <c r="CK87" s="74">
        <v>0.81083000000000005</v>
      </c>
      <c r="CL87" s="74">
        <v>1.1367700000000001</v>
      </c>
      <c r="CM87" s="74">
        <v>1.1775100000000001</v>
      </c>
      <c r="CN87" s="74">
        <v>0.81083000000000005</v>
      </c>
      <c r="CO87" s="74">
        <v>0.86169000000000007</v>
      </c>
      <c r="CP87" s="74">
        <v>1.17428</v>
      </c>
      <c r="CQ87" s="74">
        <v>1.17428</v>
      </c>
      <c r="CR87" s="74">
        <v>1.26159</v>
      </c>
      <c r="CS87" s="74">
        <v>1.13063</v>
      </c>
      <c r="CT87" s="74">
        <v>1.0869599999999999</v>
      </c>
      <c r="CU87" s="74">
        <v>1.6545099999999999</v>
      </c>
      <c r="CV87" s="74">
        <v>1.81569</v>
      </c>
      <c r="CW87" s="210"/>
      <c r="CX87" s="41">
        <f t="shared" si="157"/>
        <v>42</v>
      </c>
      <c r="CY87" s="74">
        <v>3.5</v>
      </c>
      <c r="CZ87" s="74">
        <v>3.5</v>
      </c>
      <c r="DA87" s="74">
        <v>3.5</v>
      </c>
      <c r="DB87" s="74">
        <v>3.5</v>
      </c>
      <c r="DC87" s="74">
        <v>3.5</v>
      </c>
      <c r="DD87" s="74">
        <v>3.5</v>
      </c>
      <c r="DE87" s="74">
        <v>3.5</v>
      </c>
      <c r="DF87" s="74">
        <v>3.5</v>
      </c>
      <c r="DG87" s="74">
        <v>3.5</v>
      </c>
      <c r="DH87" s="74">
        <v>3.5</v>
      </c>
      <c r="DI87" s="74">
        <v>3.5</v>
      </c>
      <c r="DJ87" s="74">
        <v>3.5</v>
      </c>
    </row>
    <row r="88" spans="2:114" s="42" customFormat="1" outlineLevel="2" x14ac:dyDescent="0.35">
      <c r="B88" s="47" t="s">
        <v>208</v>
      </c>
      <c r="C88" s="40"/>
      <c r="D88" s="41">
        <v>2169.578</v>
      </c>
      <c r="E88" s="41">
        <v>118.34099999999999</v>
      </c>
      <c r="F88" s="41">
        <v>132.328</v>
      </c>
      <c r="G88" s="41">
        <v>141.51900000000001</v>
      </c>
      <c r="H88" s="41">
        <v>145.12200000000001</v>
      </c>
      <c r="I88" s="41">
        <v>181.822</v>
      </c>
      <c r="J88" s="41">
        <v>197.036</v>
      </c>
      <c r="K88" s="41">
        <v>172.23599999999999</v>
      </c>
      <c r="L88" s="41">
        <v>191.85900000000001</v>
      </c>
      <c r="M88" s="41">
        <v>223.21700000000001</v>
      </c>
      <c r="N88" s="41">
        <v>211.27099999999999</v>
      </c>
      <c r="O88" s="41">
        <v>223.964</v>
      </c>
      <c r="P88" s="41">
        <v>230.863</v>
      </c>
      <c r="R88" s="41">
        <v>2299.308</v>
      </c>
      <c r="S88" s="41">
        <v>210.346</v>
      </c>
      <c r="T88" s="41">
        <v>222.184</v>
      </c>
      <c r="U88" s="41">
        <v>204.506</v>
      </c>
      <c r="V88" s="41">
        <v>199.82499999999999</v>
      </c>
      <c r="W88" s="41">
        <v>200.92500000000001</v>
      </c>
      <c r="X88" s="41">
        <v>199.73099999999999</v>
      </c>
      <c r="Y88" s="41">
        <v>186.392</v>
      </c>
      <c r="Z88" s="41">
        <v>177.45</v>
      </c>
      <c r="AA88" s="41">
        <v>180.76</v>
      </c>
      <c r="AB88" s="41">
        <v>168.959</v>
      </c>
      <c r="AC88" s="41">
        <v>180.238</v>
      </c>
      <c r="AD88" s="41">
        <v>167.99199999999999</v>
      </c>
      <c r="AF88" s="41">
        <v>1992.8909999999998</v>
      </c>
      <c r="AG88" s="41">
        <v>176.62100000000001</v>
      </c>
      <c r="AH88" s="41">
        <v>185.46899999999999</v>
      </c>
      <c r="AI88" s="41">
        <v>170.339</v>
      </c>
      <c r="AJ88" s="41">
        <v>177.55099999999999</v>
      </c>
      <c r="AK88" s="41">
        <v>84.771000000000001</v>
      </c>
      <c r="AL88" s="41">
        <v>259.37700000000001</v>
      </c>
      <c r="AM88" s="41">
        <v>175.74600000000001</v>
      </c>
      <c r="AN88" s="41">
        <v>163.84899999999999</v>
      </c>
      <c r="AO88" s="41">
        <v>151.27099999999999</v>
      </c>
      <c r="AP88" s="41">
        <v>146.815</v>
      </c>
      <c r="AQ88" s="41">
        <v>150.48400000000001</v>
      </c>
      <c r="AR88" s="41">
        <v>150.59800000000001</v>
      </c>
      <c r="AT88" s="41">
        <v>1776.9559999999999</v>
      </c>
      <c r="AU88" s="41">
        <v>152.179</v>
      </c>
      <c r="AV88" s="41">
        <v>151.202</v>
      </c>
      <c r="AW88" s="41">
        <v>135.03700000000001</v>
      </c>
      <c r="AX88" s="41">
        <v>138.00800000000001</v>
      </c>
      <c r="AY88" s="41">
        <v>130.68</v>
      </c>
      <c r="AZ88" s="41">
        <v>151.215</v>
      </c>
      <c r="BA88" s="41">
        <v>167.56899999999999</v>
      </c>
      <c r="BB88" s="41">
        <v>160</v>
      </c>
      <c r="BC88" s="41">
        <v>160</v>
      </c>
      <c r="BD88" s="41">
        <v>160</v>
      </c>
      <c r="BE88" s="41">
        <v>160</v>
      </c>
      <c r="BF88" s="41">
        <v>160</v>
      </c>
      <c r="BH88" s="41">
        <f t="shared" si="154"/>
        <v>1830.8580000000002</v>
      </c>
      <c r="BI88" s="128">
        <v>156.44300000000001</v>
      </c>
      <c r="BJ88" s="128">
        <v>148.04400000000001</v>
      </c>
      <c r="BK88" s="128">
        <v>148.46700000000001</v>
      </c>
      <c r="BL88" s="128">
        <v>137.583</v>
      </c>
      <c r="BM88" s="128">
        <v>148.899</v>
      </c>
      <c r="BN88" s="128">
        <v>135.40899999999999</v>
      </c>
      <c r="BO88" s="128">
        <v>147.55799999999999</v>
      </c>
      <c r="BP88" s="128">
        <v>137.959</v>
      </c>
      <c r="BQ88" s="128">
        <v>158.15100000000001</v>
      </c>
      <c r="BR88" s="128">
        <v>173.41900000000001</v>
      </c>
      <c r="BS88" s="128">
        <v>162.09899999999999</v>
      </c>
      <c r="BT88" s="128">
        <v>176.827</v>
      </c>
      <c r="BV88" s="41">
        <f t="shared" si="155"/>
        <v>1896.6567</v>
      </c>
      <c r="BW88" s="74">
        <v>170.32838000000001</v>
      </c>
      <c r="BX88" s="74">
        <v>168.25821000000002</v>
      </c>
      <c r="BY88" s="74">
        <v>166.60928000000001</v>
      </c>
      <c r="BZ88" s="74">
        <v>150.60320999999999</v>
      </c>
      <c r="CA88" s="74">
        <v>154.51884999999999</v>
      </c>
      <c r="CB88" s="74">
        <v>156.67613</v>
      </c>
      <c r="CC88" s="74">
        <v>141.31935999999999</v>
      </c>
      <c r="CD88" s="74">
        <v>147.94341000000003</v>
      </c>
      <c r="CE88" s="74">
        <v>168.62381999999999</v>
      </c>
      <c r="CF88" s="74">
        <v>150.60916</v>
      </c>
      <c r="CG88" s="74">
        <v>155.51667999999998</v>
      </c>
      <c r="CH88" s="74">
        <v>165.65021000000002</v>
      </c>
      <c r="CJ88" s="41">
        <f t="shared" si="156"/>
        <v>2250.1552300000003</v>
      </c>
      <c r="CK88" s="74">
        <v>145.57015999999999</v>
      </c>
      <c r="CL88" s="74">
        <v>180.93165000000002</v>
      </c>
      <c r="CM88" s="74">
        <v>169.00090000000003</v>
      </c>
      <c r="CN88" s="74">
        <v>189.04327000000001</v>
      </c>
      <c r="CO88" s="74">
        <v>191.97615999999996</v>
      </c>
      <c r="CP88" s="74">
        <v>177.59890999999999</v>
      </c>
      <c r="CQ88" s="74">
        <v>163.72059000000002</v>
      </c>
      <c r="CR88" s="74">
        <v>188.38028</v>
      </c>
      <c r="CS88" s="74">
        <v>209.13859999999997</v>
      </c>
      <c r="CT88" s="74">
        <v>198.46361999999999</v>
      </c>
      <c r="CU88" s="74">
        <v>222.81252000000001</v>
      </c>
      <c r="CV88" s="74">
        <v>213.51857000000001</v>
      </c>
      <c r="CW88" s="210"/>
      <c r="CX88" s="41">
        <f t="shared" si="157"/>
        <v>2935</v>
      </c>
      <c r="CY88" s="74">
        <v>247.5</v>
      </c>
      <c r="CZ88" s="74">
        <v>247.5</v>
      </c>
      <c r="DA88" s="74">
        <v>247.5</v>
      </c>
      <c r="DB88" s="74">
        <v>247.5</v>
      </c>
      <c r="DC88" s="74">
        <v>247.5</v>
      </c>
      <c r="DD88" s="74">
        <v>242.5</v>
      </c>
      <c r="DE88" s="74">
        <v>242.5</v>
      </c>
      <c r="DF88" s="74">
        <v>242.5</v>
      </c>
      <c r="DG88" s="74">
        <v>242.5</v>
      </c>
      <c r="DH88" s="74">
        <v>242.5</v>
      </c>
      <c r="DI88" s="74">
        <v>242.5</v>
      </c>
      <c r="DJ88" s="74">
        <v>242.5</v>
      </c>
    </row>
    <row r="89" spans="2:114" s="42" customFormat="1" outlineLevel="2" x14ac:dyDescent="0.35">
      <c r="B89" s="47" t="s">
        <v>209</v>
      </c>
      <c r="C89" s="40"/>
      <c r="D89" s="41">
        <v>87.811999999999998</v>
      </c>
      <c r="E89" s="41">
        <v>4.6340000000000003</v>
      </c>
      <c r="F89" s="41">
        <v>2.0710000000000002</v>
      </c>
      <c r="G89" s="41">
        <v>4.16</v>
      </c>
      <c r="H89" s="41">
        <v>1.9910000000000001</v>
      </c>
      <c r="I89" s="41">
        <v>1.9910000000000001</v>
      </c>
      <c r="J89" s="41">
        <v>2.1739999999999999</v>
      </c>
      <c r="K89" s="41">
        <v>20.373999999999999</v>
      </c>
      <c r="L89" s="41">
        <v>3.7090000000000001</v>
      </c>
      <c r="M89" s="41">
        <v>2.8820000000000001</v>
      </c>
      <c r="N89" s="41">
        <v>0</v>
      </c>
      <c r="O89" s="41">
        <v>12.042</v>
      </c>
      <c r="P89" s="41">
        <v>31.783999999999999</v>
      </c>
      <c r="R89" s="41">
        <v>144.268</v>
      </c>
      <c r="S89" s="41">
        <v>0</v>
      </c>
      <c r="T89" s="41">
        <v>38.128</v>
      </c>
      <c r="U89" s="41">
        <v>8.9969999999999999</v>
      </c>
      <c r="V89" s="41">
        <v>15.228999999999999</v>
      </c>
      <c r="W89" s="41">
        <v>0</v>
      </c>
      <c r="X89" s="41">
        <v>0</v>
      </c>
      <c r="Y89" s="41">
        <v>11.445</v>
      </c>
      <c r="Z89" s="41">
        <v>9.4619999999999997</v>
      </c>
      <c r="AA89" s="41">
        <v>2.484</v>
      </c>
      <c r="AB89" s="41">
        <v>4.3</v>
      </c>
      <c r="AC89" s="41">
        <v>12.246</v>
      </c>
      <c r="AD89" s="41">
        <v>41.976999999999997</v>
      </c>
      <c r="AF89" s="41">
        <v>76.98</v>
      </c>
      <c r="AG89" s="41">
        <v>2.7280000000000002</v>
      </c>
      <c r="AH89" s="41">
        <v>8.5410000000000004</v>
      </c>
      <c r="AI89" s="41">
        <v>6.1120000000000001</v>
      </c>
      <c r="AJ89" s="41">
        <v>9.0069999999999997</v>
      </c>
      <c r="AK89" s="41">
        <v>3.7949999999999999</v>
      </c>
      <c r="AL89" s="41">
        <v>8.6010000000000009</v>
      </c>
      <c r="AM89" s="41">
        <v>4.7619999999999996</v>
      </c>
      <c r="AN89" s="41">
        <v>7.0789999999999997</v>
      </c>
      <c r="AO89" s="41">
        <v>4.97</v>
      </c>
      <c r="AP89" s="41">
        <v>8.2520000000000007</v>
      </c>
      <c r="AQ89" s="41">
        <v>6.5350000000000001</v>
      </c>
      <c r="AR89" s="41">
        <v>6.5979999999999999</v>
      </c>
      <c r="AT89" s="41">
        <v>94.674999999999997</v>
      </c>
      <c r="AU89" s="41">
        <v>7.9050000000000002</v>
      </c>
      <c r="AV89" s="41">
        <v>4.2969999999999997</v>
      </c>
      <c r="AW89" s="41">
        <v>6.1120000000000001</v>
      </c>
      <c r="AX89" s="41">
        <v>6.3120000000000003</v>
      </c>
      <c r="AY89" s="41">
        <v>8.1219999999999999</v>
      </c>
      <c r="AZ89" s="41">
        <v>13.851000000000001</v>
      </c>
      <c r="BA89" s="41">
        <v>7.9580000000000002</v>
      </c>
      <c r="BB89" s="41">
        <v>11.734999999999999</v>
      </c>
      <c r="BC89" s="41">
        <v>11.76</v>
      </c>
      <c r="BD89" s="41">
        <v>11.77</v>
      </c>
      <c r="BE89" s="41">
        <v>11.77</v>
      </c>
      <c r="BF89" s="41">
        <v>11.77</v>
      </c>
      <c r="BH89" s="41">
        <f t="shared" si="154"/>
        <v>57.917999999999999</v>
      </c>
      <c r="BI89" s="128">
        <v>7.1289999999999996</v>
      </c>
      <c r="BJ89" s="128">
        <v>5.2389999999999999</v>
      </c>
      <c r="BK89" s="128">
        <v>3.7170000000000001</v>
      </c>
      <c r="BL89" s="128">
        <v>4.3920000000000003</v>
      </c>
      <c r="BM89" s="128">
        <v>3.71</v>
      </c>
      <c r="BN89" s="128">
        <v>0.21099999999999999</v>
      </c>
      <c r="BO89" s="128">
        <v>4.6879999999999997</v>
      </c>
      <c r="BP89" s="128">
        <v>0.42199999999999999</v>
      </c>
      <c r="BQ89" s="128" t="s">
        <v>289</v>
      </c>
      <c r="BR89" s="128">
        <v>20.228999999999999</v>
      </c>
      <c r="BS89" s="128">
        <v>4.3680000000000003</v>
      </c>
      <c r="BT89" s="128">
        <v>3.8130000000000002</v>
      </c>
      <c r="BV89" s="41">
        <f t="shared" si="155"/>
        <v>54.024209999999997</v>
      </c>
      <c r="BW89" s="74">
        <v>0</v>
      </c>
      <c r="BX89" s="74">
        <v>0.4128</v>
      </c>
      <c r="BY89" s="74">
        <v>0.15017</v>
      </c>
      <c r="BZ89" s="74">
        <v>3.74648</v>
      </c>
      <c r="CA89" s="74">
        <v>0</v>
      </c>
      <c r="CB89" s="74">
        <v>0</v>
      </c>
      <c r="CC89" s="74">
        <v>5.6247799999999994</v>
      </c>
      <c r="CD89" s="74">
        <v>18.531190000000002</v>
      </c>
      <c r="CE89" s="74">
        <v>19.33445</v>
      </c>
      <c r="CF89" s="74">
        <v>1.5058800000000001</v>
      </c>
      <c r="CG89" s="74">
        <v>1.5473299999999999</v>
      </c>
      <c r="CH89" s="74">
        <v>3.1711300000000002</v>
      </c>
      <c r="CJ89" s="41">
        <f t="shared" si="156"/>
        <v>45.200310000000002</v>
      </c>
      <c r="CK89" s="74">
        <v>30.233270000000001</v>
      </c>
      <c r="CL89" s="74">
        <v>1.7017899999999999</v>
      </c>
      <c r="CM89" s="74">
        <v>2.6207600000000002</v>
      </c>
      <c r="CN89" s="74">
        <v>2.0258699999999998</v>
      </c>
      <c r="CO89" s="74">
        <v>0.98319000000000001</v>
      </c>
      <c r="CP89" s="74">
        <v>1.91726</v>
      </c>
      <c r="CQ89" s="74">
        <v>8.5400000000000004E-2</v>
      </c>
      <c r="CR89" s="74">
        <v>2.9058800000000002</v>
      </c>
      <c r="CS89" s="74">
        <v>7.4990000000000001E-2</v>
      </c>
      <c r="CT89" s="74">
        <v>2.3226900000000001</v>
      </c>
      <c r="CU89" s="74">
        <v>0.28387000000000001</v>
      </c>
      <c r="CV89" s="74">
        <v>4.5340000000000005E-2</v>
      </c>
      <c r="CW89" s="210"/>
      <c r="CX89" s="41">
        <f t="shared" si="157"/>
        <v>242.83026169999991</v>
      </c>
      <c r="CY89" s="74">
        <v>20.432200000000002</v>
      </c>
      <c r="CZ89" s="74">
        <v>20.216099999999997</v>
      </c>
      <c r="DA89" s="74">
        <v>20.216099999999997</v>
      </c>
      <c r="DB89" s="74">
        <v>20.216099999999997</v>
      </c>
      <c r="DC89" s="74">
        <v>20.216099999999997</v>
      </c>
      <c r="DD89" s="74">
        <v>20.216099999999997</v>
      </c>
      <c r="DE89" s="74">
        <v>20.216099999999997</v>
      </c>
      <c r="DF89" s="74">
        <v>20.216099999999997</v>
      </c>
      <c r="DG89" s="74">
        <v>20.216099999999997</v>
      </c>
      <c r="DH89" s="74">
        <v>20.216099999999997</v>
      </c>
      <c r="DI89" s="74">
        <v>20.216099999999997</v>
      </c>
      <c r="DJ89" s="74">
        <v>20.237061699999998</v>
      </c>
    </row>
    <row r="90" spans="2:114" s="42" customFormat="1" outlineLevel="2" x14ac:dyDescent="0.35">
      <c r="B90" s="47" t="s">
        <v>210</v>
      </c>
      <c r="C90" s="40"/>
      <c r="D90" s="41">
        <v>677.69899999999984</v>
      </c>
      <c r="E90" s="41">
        <v>31.372</v>
      </c>
      <c r="F90" s="41">
        <v>25.672000000000001</v>
      </c>
      <c r="G90" s="41">
        <v>72.406000000000006</v>
      </c>
      <c r="H90" s="41">
        <v>19.027999999999999</v>
      </c>
      <c r="I90" s="41">
        <v>115.627</v>
      </c>
      <c r="J90" s="41">
        <v>93.825000000000003</v>
      </c>
      <c r="K90" s="41">
        <v>65.634</v>
      </c>
      <c r="L90" s="41">
        <v>63.098999999999997</v>
      </c>
      <c r="M90" s="41">
        <v>25.327999999999999</v>
      </c>
      <c r="N90" s="41">
        <v>100.65300000000001</v>
      </c>
      <c r="O90" s="41">
        <v>16.866</v>
      </c>
      <c r="P90" s="41">
        <v>48.189</v>
      </c>
      <c r="R90" s="41">
        <v>439.34500000000003</v>
      </c>
      <c r="S90" s="41">
        <v>2.048</v>
      </c>
      <c r="T90" s="41">
        <v>20.556999999999999</v>
      </c>
      <c r="U90" s="41">
        <v>15.097</v>
      </c>
      <c r="V90" s="41">
        <v>8.5830000000000002</v>
      </c>
      <c r="W90" s="41">
        <v>79.253</v>
      </c>
      <c r="X90" s="41">
        <v>63.103000000000002</v>
      </c>
      <c r="Y90" s="41">
        <v>0</v>
      </c>
      <c r="Z90" s="41">
        <v>16.413</v>
      </c>
      <c r="AA90" s="41">
        <v>52.475000000000001</v>
      </c>
      <c r="AB90" s="41">
        <v>9.9659999999999993</v>
      </c>
      <c r="AC90" s="41">
        <v>26.919</v>
      </c>
      <c r="AD90" s="41">
        <v>144.93100000000001</v>
      </c>
      <c r="AF90" s="41">
        <v>207.09799999999998</v>
      </c>
      <c r="AG90" s="41">
        <v>0</v>
      </c>
      <c r="AH90" s="41">
        <v>30.126999999999999</v>
      </c>
      <c r="AI90" s="41">
        <v>22.949000000000002</v>
      </c>
      <c r="AJ90" s="41">
        <v>0</v>
      </c>
      <c r="AK90" s="41">
        <v>6.3</v>
      </c>
      <c r="AL90" s="41">
        <v>56.819000000000003</v>
      </c>
      <c r="AM90" s="41">
        <v>18.265000000000001</v>
      </c>
      <c r="AN90" s="41">
        <v>0</v>
      </c>
      <c r="AO90" s="41">
        <v>36.936999999999998</v>
      </c>
      <c r="AP90" s="41">
        <v>9.4390000000000001</v>
      </c>
      <c r="AQ90" s="41">
        <v>25.32</v>
      </c>
      <c r="AR90" s="41">
        <v>0.94199999999999995</v>
      </c>
      <c r="AT90" s="41">
        <v>515.13199999999995</v>
      </c>
      <c r="AU90" s="41">
        <v>0</v>
      </c>
      <c r="AV90" s="41">
        <v>0</v>
      </c>
      <c r="AW90" s="41">
        <v>1.1120000000000001</v>
      </c>
      <c r="AX90" s="41">
        <v>25.972999999999999</v>
      </c>
      <c r="AY90" s="41">
        <v>75.84</v>
      </c>
      <c r="AZ90" s="41">
        <v>1.9770000000000001</v>
      </c>
      <c r="BA90" s="41">
        <v>92.495999999999995</v>
      </c>
      <c r="BB90" s="41">
        <v>93.325999999999993</v>
      </c>
      <c r="BC90" s="41">
        <v>93.325999999999993</v>
      </c>
      <c r="BD90" s="41">
        <v>93.325999999999993</v>
      </c>
      <c r="BE90" s="41">
        <v>93.325999999999993</v>
      </c>
      <c r="BF90" s="41">
        <v>93.325999999999993</v>
      </c>
      <c r="BH90" s="41">
        <f t="shared" si="154"/>
        <v>187.25700000000001</v>
      </c>
      <c r="BI90" s="128">
        <v>0.19</v>
      </c>
      <c r="BJ90" s="128">
        <v>55.247</v>
      </c>
      <c r="BK90" s="128">
        <v>5.657</v>
      </c>
      <c r="BL90" s="128">
        <v>11.706</v>
      </c>
      <c r="BM90" s="128">
        <v>10.778</v>
      </c>
      <c r="BN90" s="128">
        <v>46.485999999999997</v>
      </c>
      <c r="BO90" s="128">
        <v>1.8089999999999999</v>
      </c>
      <c r="BP90" s="128">
        <v>41.976999999999997</v>
      </c>
      <c r="BQ90" s="128">
        <v>4.7E-2</v>
      </c>
      <c r="BR90" s="128">
        <v>13.36</v>
      </c>
      <c r="BS90" s="128" t="s">
        <v>289</v>
      </c>
      <c r="BT90" s="128" t="s">
        <v>289</v>
      </c>
      <c r="BV90" s="41">
        <f t="shared" si="155"/>
        <v>-231.79875000000001</v>
      </c>
      <c r="BW90" s="74">
        <v>0.13464999999999999</v>
      </c>
      <c r="BX90" s="74">
        <v>-0.54879999999999995</v>
      </c>
      <c r="BY90" s="74">
        <v>0.3881</v>
      </c>
      <c r="BZ90" s="74">
        <v>0</v>
      </c>
      <c r="CA90" s="74">
        <v>0</v>
      </c>
      <c r="CB90" s="74">
        <v>1.09527</v>
      </c>
      <c r="CC90" s="74">
        <v>38.29327</v>
      </c>
      <c r="CD90" s="74">
        <v>-211.86610000000002</v>
      </c>
      <c r="CE90" s="74">
        <v>-15.929690000000001</v>
      </c>
      <c r="CF90" s="74">
        <v>-14.471</v>
      </c>
      <c r="CG90" s="74">
        <v>-27.275959999999998</v>
      </c>
      <c r="CH90" s="74">
        <v>-1.61849</v>
      </c>
      <c r="CJ90" s="41">
        <f t="shared" si="156"/>
        <v>782.13763999999992</v>
      </c>
      <c r="CK90" s="74">
        <v>-15.144360000000001</v>
      </c>
      <c r="CL90" s="74">
        <v>-0.55598999999999998</v>
      </c>
      <c r="CM90" s="74">
        <v>29.087669999999999</v>
      </c>
      <c r="CN90" s="74">
        <v>155.50576999999998</v>
      </c>
      <c r="CO90" s="74">
        <v>4.7362899999999977</v>
      </c>
      <c r="CP90" s="74">
        <v>-8.7741000000000025</v>
      </c>
      <c r="CQ90" s="74">
        <v>-18.819209999999998</v>
      </c>
      <c r="CR90" s="74">
        <v>575.7562999999999</v>
      </c>
      <c r="CS90" s="74">
        <v>-3.2371600000000034</v>
      </c>
      <c r="CT90" s="74">
        <v>-23.130939999999999</v>
      </c>
      <c r="CU90" s="74">
        <v>118.82432</v>
      </c>
      <c r="CV90" s="74">
        <v>-32.110950000000003</v>
      </c>
      <c r="CW90" s="210"/>
      <c r="CX90" s="41">
        <f t="shared" si="157"/>
        <v>1765</v>
      </c>
      <c r="CY90" s="74">
        <v>140</v>
      </c>
      <c r="CZ90" s="74">
        <v>140</v>
      </c>
      <c r="DA90" s="74">
        <v>140</v>
      </c>
      <c r="DB90" s="74">
        <v>140</v>
      </c>
      <c r="DC90" s="74">
        <v>140</v>
      </c>
      <c r="DD90" s="74">
        <v>140</v>
      </c>
      <c r="DE90" s="74">
        <v>140</v>
      </c>
      <c r="DF90" s="74">
        <v>140</v>
      </c>
      <c r="DG90" s="74">
        <v>140</v>
      </c>
      <c r="DH90" s="74">
        <v>140</v>
      </c>
      <c r="DI90" s="74">
        <v>140</v>
      </c>
      <c r="DJ90" s="74">
        <v>225</v>
      </c>
    </row>
    <row r="91" spans="2:114" s="42" customFormat="1" outlineLevel="2" x14ac:dyDescent="0.35">
      <c r="B91" s="47" t="s">
        <v>211</v>
      </c>
      <c r="C91" s="40"/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F91" s="41">
        <v>0</v>
      </c>
      <c r="AG91" s="41">
        <v>0</v>
      </c>
      <c r="AH91" s="41">
        <v>0</v>
      </c>
      <c r="AI91" s="41">
        <v>0</v>
      </c>
      <c r="AJ91" s="41">
        <v>0</v>
      </c>
      <c r="AK91" s="41">
        <v>0</v>
      </c>
      <c r="AL91" s="41">
        <v>0</v>
      </c>
      <c r="AM91" s="41">
        <v>0</v>
      </c>
      <c r="AN91" s="41">
        <v>0</v>
      </c>
      <c r="AO91" s="41">
        <v>0</v>
      </c>
      <c r="AP91" s="41">
        <v>0</v>
      </c>
      <c r="AQ91" s="41">
        <v>0</v>
      </c>
      <c r="AR91" s="41">
        <v>0</v>
      </c>
      <c r="AT91" s="41">
        <v>10.081</v>
      </c>
      <c r="AU91" s="41">
        <v>0</v>
      </c>
      <c r="AV91" s="41">
        <v>0</v>
      </c>
      <c r="AW91" s="41">
        <v>0.63100000000000001</v>
      </c>
      <c r="AX91" s="41">
        <v>0</v>
      </c>
      <c r="AY91" s="41">
        <v>6.6</v>
      </c>
      <c r="AZ91" s="41">
        <v>2.85</v>
      </c>
      <c r="BA91" s="41">
        <v>0</v>
      </c>
      <c r="BB91" s="41">
        <v>0</v>
      </c>
      <c r="BC91" s="41">
        <v>0</v>
      </c>
      <c r="BD91" s="41">
        <v>0</v>
      </c>
      <c r="BE91" s="41">
        <v>0</v>
      </c>
      <c r="BF91" s="41">
        <v>0</v>
      </c>
      <c r="BH91" s="41">
        <f t="shared" si="154"/>
        <v>0</v>
      </c>
      <c r="BI91" s="128" t="s">
        <v>289</v>
      </c>
      <c r="BJ91" s="128" t="s">
        <v>289</v>
      </c>
      <c r="BK91" s="128" t="s">
        <v>289</v>
      </c>
      <c r="BL91" s="128" t="s">
        <v>289</v>
      </c>
      <c r="BM91" s="128" t="s">
        <v>289</v>
      </c>
      <c r="BN91" s="128" t="s">
        <v>289</v>
      </c>
      <c r="BO91" s="128" t="s">
        <v>289</v>
      </c>
      <c r="BP91" s="128" t="s">
        <v>289</v>
      </c>
      <c r="BQ91" s="128" t="s">
        <v>289</v>
      </c>
      <c r="BR91" s="128" t="s">
        <v>289</v>
      </c>
      <c r="BS91" s="128" t="s">
        <v>289</v>
      </c>
      <c r="BT91" s="128" t="s">
        <v>289</v>
      </c>
      <c r="BV91" s="41">
        <f t="shared" si="155"/>
        <v>162.1728</v>
      </c>
      <c r="BW91" s="74">
        <v>0</v>
      </c>
      <c r="BX91" s="74">
        <v>0</v>
      </c>
      <c r="BY91" s="74">
        <v>0</v>
      </c>
      <c r="BZ91" s="74">
        <v>72.264499999999998</v>
      </c>
      <c r="CA91" s="74">
        <v>89.908299999999997</v>
      </c>
      <c r="CB91" s="74">
        <v>0</v>
      </c>
      <c r="CC91" s="74">
        <v>0</v>
      </c>
      <c r="CD91" s="74">
        <v>0</v>
      </c>
      <c r="CE91" s="74">
        <v>0</v>
      </c>
      <c r="CF91" s="74">
        <v>0</v>
      </c>
      <c r="CG91" s="74">
        <v>0</v>
      </c>
      <c r="CH91" s="74">
        <v>0</v>
      </c>
      <c r="CJ91" s="41">
        <f t="shared" si="156"/>
        <v>28.645230000000002</v>
      </c>
      <c r="CK91" s="74">
        <v>2.6452300000000002</v>
      </c>
      <c r="CL91" s="74">
        <v>0</v>
      </c>
      <c r="CM91" s="74">
        <v>0</v>
      </c>
      <c r="CN91" s="74">
        <v>0</v>
      </c>
      <c r="CO91" s="74">
        <v>0</v>
      </c>
      <c r="CP91" s="74">
        <v>0</v>
      </c>
      <c r="CQ91" s="74">
        <v>0</v>
      </c>
      <c r="CR91" s="74">
        <v>0</v>
      </c>
      <c r="CS91" s="74">
        <v>26</v>
      </c>
      <c r="CT91" s="74">
        <v>0</v>
      </c>
      <c r="CU91" s="74">
        <v>0</v>
      </c>
      <c r="CV91" s="74">
        <v>0</v>
      </c>
      <c r="CW91" s="210"/>
      <c r="CX91" s="41">
        <f t="shared" si="157"/>
        <v>465.62266999999997</v>
      </c>
      <c r="CY91" s="74">
        <v>0</v>
      </c>
      <c r="CZ91" s="74">
        <v>0</v>
      </c>
      <c r="DA91" s="74">
        <v>365.62266999999997</v>
      </c>
      <c r="DB91" s="74">
        <v>0</v>
      </c>
      <c r="DC91" s="74">
        <v>0</v>
      </c>
      <c r="DD91" s="74">
        <v>0</v>
      </c>
      <c r="DE91" s="74">
        <v>0</v>
      </c>
      <c r="DF91" s="74">
        <v>0</v>
      </c>
      <c r="DG91" s="74">
        <v>100</v>
      </c>
      <c r="DH91" s="74">
        <v>0</v>
      </c>
      <c r="DI91" s="74">
        <v>0</v>
      </c>
      <c r="DJ91" s="74">
        <v>0</v>
      </c>
    </row>
    <row r="92" spans="2:114" s="42" customFormat="1" outlineLevel="2" x14ac:dyDescent="0.35">
      <c r="B92" s="47" t="s">
        <v>212</v>
      </c>
      <c r="C92" s="40"/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F92" s="41">
        <v>0</v>
      </c>
      <c r="AG92" s="41">
        <v>0</v>
      </c>
      <c r="AH92" s="41">
        <v>0</v>
      </c>
      <c r="AI92" s="41">
        <v>0</v>
      </c>
      <c r="AJ92" s="41">
        <v>0</v>
      </c>
      <c r="AK92" s="41">
        <v>0</v>
      </c>
      <c r="AL92" s="41">
        <v>0</v>
      </c>
      <c r="AM92" s="41">
        <v>0</v>
      </c>
      <c r="AN92" s="41">
        <v>0</v>
      </c>
      <c r="AO92" s="41">
        <v>0</v>
      </c>
      <c r="AP92" s="41">
        <v>0</v>
      </c>
      <c r="AQ92" s="41">
        <v>0</v>
      </c>
      <c r="AR92" s="41">
        <v>0</v>
      </c>
      <c r="AT92" s="41">
        <v>24.774999999999999</v>
      </c>
      <c r="AU92" s="41">
        <v>4.7350000000000003</v>
      </c>
      <c r="AV92" s="41">
        <v>0</v>
      </c>
      <c r="AW92" s="41">
        <v>0</v>
      </c>
      <c r="AX92" s="41">
        <v>0</v>
      </c>
      <c r="AY92" s="41">
        <v>0</v>
      </c>
      <c r="AZ92" s="41">
        <v>0</v>
      </c>
      <c r="BA92" s="41">
        <v>0</v>
      </c>
      <c r="BB92" s="41">
        <v>0</v>
      </c>
      <c r="BC92" s="41">
        <v>0</v>
      </c>
      <c r="BD92" s="41">
        <v>0</v>
      </c>
      <c r="BE92" s="41">
        <v>0</v>
      </c>
      <c r="BF92" s="41">
        <v>0</v>
      </c>
      <c r="BH92" s="41">
        <f t="shared" si="154"/>
        <v>2.4E-2</v>
      </c>
      <c r="BI92" s="128" t="s">
        <v>289</v>
      </c>
      <c r="BJ92" s="128" t="s">
        <v>289</v>
      </c>
      <c r="BK92" s="128" t="s">
        <v>289</v>
      </c>
      <c r="BL92" s="128" t="s">
        <v>289</v>
      </c>
      <c r="BM92" s="128" t="s">
        <v>289</v>
      </c>
      <c r="BN92" s="128" t="s">
        <v>289</v>
      </c>
      <c r="BO92" s="128" t="s">
        <v>289</v>
      </c>
      <c r="BP92" s="128" t="s">
        <v>289</v>
      </c>
      <c r="BQ92" s="128">
        <v>2.4E-2</v>
      </c>
      <c r="BR92" s="128" t="s">
        <v>289</v>
      </c>
      <c r="BS92" s="128" t="s">
        <v>289</v>
      </c>
      <c r="BT92" s="128" t="s">
        <v>289</v>
      </c>
      <c r="BV92" s="41">
        <f t="shared" si="155"/>
        <v>2.7458900000000002</v>
      </c>
      <c r="BW92" s="74">
        <v>0</v>
      </c>
      <c r="BX92" s="74">
        <v>0</v>
      </c>
      <c r="BY92" s="74">
        <v>0</v>
      </c>
      <c r="BZ92" s="74">
        <v>0</v>
      </c>
      <c r="CA92" s="74">
        <v>3.5000000000000003E-2</v>
      </c>
      <c r="CB92" s="74">
        <v>0</v>
      </c>
      <c r="CC92" s="74">
        <v>2.71089</v>
      </c>
      <c r="CD92" s="74">
        <v>0</v>
      </c>
      <c r="CE92" s="74">
        <v>0</v>
      </c>
      <c r="CF92" s="74">
        <v>0</v>
      </c>
      <c r="CG92" s="74">
        <v>0</v>
      </c>
      <c r="CH92" s="74">
        <v>0</v>
      </c>
      <c r="CJ92" s="41">
        <f t="shared" si="156"/>
        <v>3.3798799999999996</v>
      </c>
      <c r="CK92" s="74">
        <v>0</v>
      </c>
      <c r="CL92" s="74">
        <v>0</v>
      </c>
      <c r="CM92" s="74">
        <v>7.2719999999999993E-2</v>
      </c>
      <c r="CN92" s="74">
        <v>3.3071599999999997</v>
      </c>
      <c r="CO92" s="74">
        <v>0</v>
      </c>
      <c r="CP92" s="74">
        <v>0</v>
      </c>
      <c r="CQ92" s="74">
        <v>0</v>
      </c>
      <c r="CR92" s="74">
        <v>0</v>
      </c>
      <c r="CS92" s="74">
        <v>0</v>
      </c>
      <c r="CT92" s="74">
        <v>0</v>
      </c>
      <c r="CU92" s="74">
        <v>0</v>
      </c>
      <c r="CV92" s="74">
        <v>0</v>
      </c>
      <c r="CW92" s="210"/>
      <c r="CX92" s="41">
        <f t="shared" si="157"/>
        <v>15</v>
      </c>
      <c r="CY92" s="74">
        <v>0</v>
      </c>
      <c r="CZ92" s="74">
        <v>0</v>
      </c>
      <c r="DA92" s="74">
        <v>0</v>
      </c>
      <c r="DB92" s="74">
        <v>5</v>
      </c>
      <c r="DC92" s="74">
        <v>0</v>
      </c>
      <c r="DD92" s="74">
        <v>0</v>
      </c>
      <c r="DE92" s="74">
        <v>0</v>
      </c>
      <c r="DF92" s="74">
        <v>0</v>
      </c>
      <c r="DG92" s="74">
        <v>0</v>
      </c>
      <c r="DH92" s="74">
        <v>5</v>
      </c>
      <c r="DI92" s="74">
        <v>0</v>
      </c>
      <c r="DJ92" s="74">
        <v>5</v>
      </c>
    </row>
    <row r="93" spans="2:114" s="42" customFormat="1" outlineLevel="2" x14ac:dyDescent="0.35">
      <c r="B93" s="47" t="s">
        <v>213</v>
      </c>
      <c r="C93" s="40"/>
      <c r="D93" s="41">
        <v>551.09799999999996</v>
      </c>
      <c r="E93" s="41">
        <v>32.453000000000003</v>
      </c>
      <c r="F93" s="41">
        <v>30.321999999999999</v>
      </c>
      <c r="G93" s="41">
        <v>33.012999999999998</v>
      </c>
      <c r="H93" s="41">
        <v>15.337999999999999</v>
      </c>
      <c r="I93" s="41">
        <v>24.196000000000002</v>
      </c>
      <c r="J93" s="41">
        <v>57.564</v>
      </c>
      <c r="K93" s="41">
        <v>42.923000000000002</v>
      </c>
      <c r="L93" s="41">
        <v>11.369</v>
      </c>
      <c r="M93" s="41">
        <v>117.48</v>
      </c>
      <c r="N93" s="41">
        <v>86.168999999999997</v>
      </c>
      <c r="O93" s="41">
        <v>21.163</v>
      </c>
      <c r="P93" s="41">
        <v>79.108000000000004</v>
      </c>
      <c r="R93" s="41">
        <v>230.90700000000004</v>
      </c>
      <c r="S93" s="41">
        <v>11.473000000000001</v>
      </c>
      <c r="T93" s="41">
        <v>5.4210000000000003</v>
      </c>
      <c r="U93" s="41">
        <v>20.132000000000001</v>
      </c>
      <c r="V93" s="41">
        <v>11.484999999999999</v>
      </c>
      <c r="W93" s="41">
        <v>5.4359999999999999</v>
      </c>
      <c r="X93" s="41">
        <v>3.1859999999999999</v>
      </c>
      <c r="Y93" s="41">
        <v>38.94</v>
      </c>
      <c r="Z93" s="41">
        <v>62.222000000000001</v>
      </c>
      <c r="AA93" s="41">
        <v>5.681</v>
      </c>
      <c r="AB93" s="41">
        <v>35.220999999999997</v>
      </c>
      <c r="AC93" s="41">
        <v>13.797000000000001</v>
      </c>
      <c r="AD93" s="41">
        <v>17.913</v>
      </c>
      <c r="AF93" s="41">
        <v>420.34899999999999</v>
      </c>
      <c r="AG93" s="41">
        <v>10.538</v>
      </c>
      <c r="AH93" s="41">
        <v>5.7869999999999999</v>
      </c>
      <c r="AI93" s="41">
        <v>10.843</v>
      </c>
      <c r="AJ93" s="41">
        <v>8.14</v>
      </c>
      <c r="AK93" s="41">
        <v>19.236000000000001</v>
      </c>
      <c r="AL93" s="41">
        <v>22.675999999999998</v>
      </c>
      <c r="AM93" s="41">
        <v>12.952</v>
      </c>
      <c r="AN93" s="41">
        <v>218.73</v>
      </c>
      <c r="AO93" s="41">
        <v>51.631999999999998</v>
      </c>
      <c r="AP93" s="41">
        <v>20.7</v>
      </c>
      <c r="AQ93" s="41">
        <v>20.07</v>
      </c>
      <c r="AR93" s="41">
        <v>19.045000000000002</v>
      </c>
      <c r="AT93" s="41">
        <v>284.39100000000002</v>
      </c>
      <c r="AU93" s="41">
        <v>12.712999999999999</v>
      </c>
      <c r="AV93" s="41">
        <v>11.923999999999999</v>
      </c>
      <c r="AW93" s="41">
        <v>8.5589999999999993</v>
      </c>
      <c r="AX93" s="41">
        <v>35.462000000000003</v>
      </c>
      <c r="AY93" s="41">
        <v>17.533000000000001</v>
      </c>
      <c r="AZ93" s="41">
        <v>17.22</v>
      </c>
      <c r="BA93" s="41">
        <v>37.747</v>
      </c>
      <c r="BB93" s="41">
        <v>33.146999999999998</v>
      </c>
      <c r="BC93" s="41">
        <v>63.351999999999997</v>
      </c>
      <c r="BD93" s="41">
        <v>38.351999999999997</v>
      </c>
      <c r="BE93" s="41">
        <v>38.351999999999997</v>
      </c>
      <c r="BF93" s="41">
        <v>37.628</v>
      </c>
      <c r="BH93" s="41">
        <f t="shared" si="154"/>
        <v>266.60300000000001</v>
      </c>
      <c r="BI93" s="128">
        <v>18.515000000000001</v>
      </c>
      <c r="BJ93" s="128">
        <v>10.930999999999999</v>
      </c>
      <c r="BK93" s="128">
        <v>21.635000000000002</v>
      </c>
      <c r="BL93" s="128">
        <v>15.715999999999999</v>
      </c>
      <c r="BM93" s="128">
        <v>26.4</v>
      </c>
      <c r="BN93" s="128">
        <v>8.6319999999999997</v>
      </c>
      <c r="BO93" s="128">
        <v>22.026</v>
      </c>
      <c r="BP93" s="128">
        <v>45.893999999999998</v>
      </c>
      <c r="BQ93" s="128">
        <v>8.0890000000000004</v>
      </c>
      <c r="BR93" s="128">
        <v>54.072000000000003</v>
      </c>
      <c r="BS93" s="128">
        <v>15.473000000000001</v>
      </c>
      <c r="BT93" s="128">
        <v>19.22</v>
      </c>
      <c r="BV93" s="41">
        <f t="shared" si="155"/>
        <v>276.84373000000005</v>
      </c>
      <c r="BW93" s="74">
        <v>11.320379999999998</v>
      </c>
      <c r="BX93" s="74">
        <v>17.05761</v>
      </c>
      <c r="BY93" s="74">
        <v>7.6323500000000006</v>
      </c>
      <c r="BZ93" s="74">
        <v>1.95</v>
      </c>
      <c r="CA93" s="74">
        <v>0</v>
      </c>
      <c r="CB93" s="74">
        <v>14.93586</v>
      </c>
      <c r="CC93" s="74">
        <v>24.008279999999999</v>
      </c>
      <c r="CD93" s="74">
        <v>0.92812000000000006</v>
      </c>
      <c r="CE93" s="74">
        <v>24.410769999999999</v>
      </c>
      <c r="CF93" s="74">
        <v>44.237360000000002</v>
      </c>
      <c r="CG93" s="74">
        <v>95.044350000000009</v>
      </c>
      <c r="CH93" s="74">
        <v>35.318649999999991</v>
      </c>
      <c r="CJ93" s="41">
        <f t="shared" si="156"/>
        <v>880.97829000000002</v>
      </c>
      <c r="CK93" s="74">
        <v>33.01502</v>
      </c>
      <c r="CL93" s="74">
        <v>27.302139999999998</v>
      </c>
      <c r="CM93" s="74">
        <v>118.89362999999999</v>
      </c>
      <c r="CN93" s="74">
        <v>11.257479999999999</v>
      </c>
      <c r="CO93" s="74">
        <v>6.7109100000000002</v>
      </c>
      <c r="CP93" s="74">
        <v>5.0813600000000001</v>
      </c>
      <c r="CQ93" s="74">
        <v>30.084880000000002</v>
      </c>
      <c r="CR93" s="74">
        <v>0</v>
      </c>
      <c r="CS93" s="74">
        <v>57.346989999999998</v>
      </c>
      <c r="CT93" s="74">
        <v>6.8273099999999998</v>
      </c>
      <c r="CU93" s="74">
        <v>0.16119999999999998</v>
      </c>
      <c r="CV93" s="74">
        <v>584.29737</v>
      </c>
      <c r="CW93" s="210"/>
      <c r="CX93" s="41">
        <f t="shared" si="157"/>
        <v>791.808176</v>
      </c>
      <c r="CY93" s="74">
        <v>63.444050000000004</v>
      </c>
      <c r="CZ93" s="74">
        <v>54.804050000000004</v>
      </c>
      <c r="DA93" s="74">
        <v>74.137380000000007</v>
      </c>
      <c r="DB93" s="74">
        <v>79.376000000000005</v>
      </c>
      <c r="DC93" s="74">
        <v>44.14</v>
      </c>
      <c r="DD93" s="74">
        <v>44.14</v>
      </c>
      <c r="DE93" s="74">
        <v>67.64</v>
      </c>
      <c r="DF93" s="74">
        <v>64.64</v>
      </c>
      <c r="DG93" s="74">
        <v>44.14</v>
      </c>
      <c r="DH93" s="74">
        <v>112.900026</v>
      </c>
      <c r="DI93" s="74">
        <v>44.14</v>
      </c>
      <c r="DJ93" s="74">
        <v>98.306669999999997</v>
      </c>
    </row>
    <row r="94" spans="2:114" s="25" customFormat="1" outlineLevel="1" x14ac:dyDescent="0.35">
      <c r="B94" s="133" t="s">
        <v>214</v>
      </c>
      <c r="C94" s="134"/>
      <c r="D94" s="53">
        <v>23512.554</v>
      </c>
      <c r="E94" s="53">
        <v>1963.6849999999999</v>
      </c>
      <c r="F94" s="53">
        <v>3233.2020000000002</v>
      </c>
      <c r="G94" s="53">
        <v>2861.1260000000002</v>
      </c>
      <c r="H94" s="53">
        <v>2855.5729999999999</v>
      </c>
      <c r="I94" s="53">
        <v>153.63899999999998</v>
      </c>
      <c r="J94" s="53">
        <v>820.601</v>
      </c>
      <c r="K94" s="53">
        <v>1820.8239999999998</v>
      </c>
      <c r="L94" s="53">
        <v>1553.607</v>
      </c>
      <c r="M94" s="53">
        <v>2183.9110000000001</v>
      </c>
      <c r="N94" s="53">
        <v>1665.9580000000001</v>
      </c>
      <c r="O94" s="53">
        <v>2111.0129999999999</v>
      </c>
      <c r="P94" s="53">
        <v>2289.415</v>
      </c>
      <c r="R94" s="53">
        <v>49500.878999999994</v>
      </c>
      <c r="S94" s="53">
        <v>4205.4039999999995</v>
      </c>
      <c r="T94" s="53">
        <v>5784.4580000000005</v>
      </c>
      <c r="U94" s="53">
        <v>6198.4570000000003</v>
      </c>
      <c r="V94" s="53">
        <v>6577.7690000000002</v>
      </c>
      <c r="W94" s="53">
        <v>1394.2430000000002</v>
      </c>
      <c r="X94" s="53">
        <v>2694.9459999999999</v>
      </c>
      <c r="Y94" s="53">
        <v>2538.7089999999998</v>
      </c>
      <c r="Z94" s="53">
        <v>3960.4059999999999</v>
      </c>
      <c r="AA94" s="53">
        <v>4684.607</v>
      </c>
      <c r="AB94" s="53">
        <v>3397.8289999999997</v>
      </c>
      <c r="AC94" s="53">
        <v>4119.5029999999997</v>
      </c>
      <c r="AD94" s="53">
        <v>3944.5480000000002</v>
      </c>
      <c r="AF94" s="53">
        <v>40206.816999999995</v>
      </c>
      <c r="AG94" s="53">
        <v>4581.6879999999992</v>
      </c>
      <c r="AH94" s="53">
        <v>4430.8209999999999</v>
      </c>
      <c r="AI94" s="53">
        <v>2708.2449999999999</v>
      </c>
      <c r="AJ94" s="53">
        <v>1726.588</v>
      </c>
      <c r="AK94" s="53">
        <v>1671.6610000000001</v>
      </c>
      <c r="AL94" s="53">
        <v>2076.473</v>
      </c>
      <c r="AM94" s="53">
        <v>3421.9160000000002</v>
      </c>
      <c r="AN94" s="53">
        <v>3931.3670000000002</v>
      </c>
      <c r="AO94" s="53">
        <v>4094.8360000000002</v>
      </c>
      <c r="AP94" s="53">
        <v>3008.991</v>
      </c>
      <c r="AQ94" s="53">
        <v>4399.3280000000004</v>
      </c>
      <c r="AR94" s="53">
        <v>4154.9030000000002</v>
      </c>
      <c r="AT94" s="53">
        <v>44841.936000000002</v>
      </c>
      <c r="AU94" s="53">
        <v>4194.2749999999996</v>
      </c>
      <c r="AV94" s="53">
        <v>1627.559</v>
      </c>
      <c r="AW94" s="53">
        <v>644.31400000000008</v>
      </c>
      <c r="AX94" s="53">
        <v>3436.7519999999995</v>
      </c>
      <c r="AY94" s="53">
        <v>3152.0749999999998</v>
      </c>
      <c r="AZ94" s="53">
        <v>4881.7529999999997</v>
      </c>
      <c r="BA94" s="53">
        <v>6614.384</v>
      </c>
      <c r="BB94" s="53">
        <v>7079.597999999999</v>
      </c>
      <c r="BC94" s="53">
        <v>8100.5219999999999</v>
      </c>
      <c r="BD94" s="53">
        <v>8203.3269999999993</v>
      </c>
      <c r="BE94" s="53">
        <v>8196.8479999999981</v>
      </c>
      <c r="BF94" s="53">
        <v>8125.3230000000003</v>
      </c>
      <c r="BH94" s="53">
        <f t="shared" si="154"/>
        <v>40287.872000000003</v>
      </c>
      <c r="BI94" s="129">
        <f>SUM(BI95:BI102)</f>
        <v>4331.8220000000001</v>
      </c>
      <c r="BJ94" s="129">
        <f t="shared" ref="BJ94:BT94" si="188">SUM(BJ95:BJ102)</f>
        <v>6169.0110000000004</v>
      </c>
      <c r="BK94" s="129">
        <f t="shared" si="188"/>
        <v>2986.7020000000002</v>
      </c>
      <c r="BL94" s="129">
        <f t="shared" si="188"/>
        <v>1900.4189999999999</v>
      </c>
      <c r="BM94" s="129">
        <f t="shared" si="188"/>
        <v>978.04199999999992</v>
      </c>
      <c r="BN94" s="129">
        <f t="shared" si="188"/>
        <v>2333.8040000000001</v>
      </c>
      <c r="BO94" s="129">
        <f t="shared" si="188"/>
        <v>4120.2309999999998</v>
      </c>
      <c r="BP94" s="129">
        <f t="shared" si="188"/>
        <v>3316.9160000000002</v>
      </c>
      <c r="BQ94" s="129">
        <f t="shared" si="188"/>
        <v>2230.3029999999999</v>
      </c>
      <c r="BR94" s="129">
        <f t="shared" si="188"/>
        <v>3481.8440000000001</v>
      </c>
      <c r="BS94" s="129">
        <f t="shared" si="188"/>
        <v>4159.2860000000001</v>
      </c>
      <c r="BT94" s="129">
        <f t="shared" si="188"/>
        <v>4279.4919999999993</v>
      </c>
      <c r="BV94" s="53">
        <f t="shared" si="155"/>
        <v>58201.530149999991</v>
      </c>
      <c r="BW94" s="53">
        <f>SUM(BW95:BW102)</f>
        <v>9367.7864499999996</v>
      </c>
      <c r="BX94" s="53">
        <f t="shared" ref="BX94" si="189">SUM(BX95:BX102)</f>
        <v>5066.0103500000005</v>
      </c>
      <c r="BY94" s="53">
        <f t="shared" ref="BY94" si="190">SUM(BY95:BY102)</f>
        <v>3179.0000499999996</v>
      </c>
      <c r="BZ94" s="53">
        <f t="shared" ref="BZ94" si="191">SUM(BZ95:BZ102)</f>
        <v>715.53533999999991</v>
      </c>
      <c r="CA94" s="53">
        <f t="shared" ref="CA94" si="192">SUM(CA95:CA102)</f>
        <v>1354.90264</v>
      </c>
      <c r="CB94" s="53">
        <f t="shared" ref="CB94" si="193">SUM(CB95:CB102)</f>
        <v>4465.3976199999997</v>
      </c>
      <c r="CC94" s="53">
        <f t="shared" ref="CC94" si="194">SUM(CC95:CC102)</f>
        <v>5729.9973300000001</v>
      </c>
      <c r="CD94" s="53">
        <f t="shared" ref="CD94" si="195">SUM(CD95:CD102)</f>
        <v>9040.4197299999996</v>
      </c>
      <c r="CE94" s="53">
        <f t="shared" ref="CE94" si="196">SUM(CE95:CE102)</f>
        <v>2930.0235900000002</v>
      </c>
      <c r="CF94" s="53">
        <f t="shared" ref="CF94" si="197">SUM(CF95:CF102)</f>
        <v>6741.5710899999995</v>
      </c>
      <c r="CG94" s="53">
        <f t="shared" ref="CG94" si="198">SUM(CG95:CG102)</f>
        <v>3926.7614400000002</v>
      </c>
      <c r="CH94" s="53">
        <f t="shared" ref="CH94" si="199">SUM(CH95:CH102)</f>
        <v>5684.1245200000003</v>
      </c>
      <c r="CJ94" s="53">
        <f t="shared" si="156"/>
        <v>106536.30772000001</v>
      </c>
      <c r="CK94" s="53">
        <f>SUM(CK95:CK102)</f>
        <v>4860.8446599999997</v>
      </c>
      <c r="CL94" s="53">
        <f t="shared" ref="CL94:CV94" si="200">SUM(CL95:CL102)</f>
        <v>5694.6974199999995</v>
      </c>
      <c r="CM94" s="53">
        <f t="shared" si="200"/>
        <v>2998.4426699999999</v>
      </c>
      <c r="CN94" s="53">
        <f t="shared" si="200"/>
        <v>3402.0495500000002</v>
      </c>
      <c r="CO94" s="53">
        <f t="shared" si="200"/>
        <v>4366.3654200000001</v>
      </c>
      <c r="CP94" s="53">
        <f t="shared" si="200"/>
        <v>5052.4176099999986</v>
      </c>
      <c r="CQ94" s="53">
        <f t="shared" si="200"/>
        <v>5151.8962600000004</v>
      </c>
      <c r="CR94" s="53">
        <f t="shared" si="200"/>
        <v>5883.9947100000009</v>
      </c>
      <c r="CS94" s="53">
        <f t="shared" si="200"/>
        <v>6171.5782599999993</v>
      </c>
      <c r="CT94" s="53">
        <f t="shared" si="200"/>
        <v>57043.799830000004</v>
      </c>
      <c r="CU94" s="53">
        <f t="shared" si="200"/>
        <v>3094.0173300000006</v>
      </c>
      <c r="CV94" s="53">
        <f t="shared" si="200"/>
        <v>2816.2039999999997</v>
      </c>
      <c r="CW94" s="206"/>
      <c r="CX94" s="53">
        <f t="shared" si="157"/>
        <v>79069.033017779991</v>
      </c>
      <c r="CY94" s="53">
        <f>SUM(CY95:CY102)</f>
        <v>8743.1473147160013</v>
      </c>
      <c r="CZ94" s="53">
        <f t="shared" ref="CZ94:DJ94" si="201">SUM(CZ95:CZ102)</f>
        <v>7308.255554632</v>
      </c>
      <c r="DA94" s="53">
        <f t="shared" si="201"/>
        <v>7606.9630691080001</v>
      </c>
      <c r="DB94" s="53">
        <f t="shared" si="201"/>
        <v>6638.4838918759997</v>
      </c>
      <c r="DC94" s="53">
        <f t="shared" si="201"/>
        <v>6735.8677234679999</v>
      </c>
      <c r="DD94" s="53">
        <f t="shared" si="201"/>
        <v>6511.0410104040002</v>
      </c>
      <c r="DE94" s="53">
        <f t="shared" si="201"/>
        <v>6096.6396650800007</v>
      </c>
      <c r="DF94" s="53">
        <f t="shared" si="201"/>
        <v>6679.937328768</v>
      </c>
      <c r="DG94" s="53">
        <f t="shared" si="201"/>
        <v>6707.8081074879992</v>
      </c>
      <c r="DH94" s="53">
        <f t="shared" si="201"/>
        <v>5797.0181921879994</v>
      </c>
      <c r="DI94" s="53">
        <f t="shared" si="201"/>
        <v>3651.383655092</v>
      </c>
      <c r="DJ94" s="53">
        <f t="shared" si="201"/>
        <v>6592.4875049599996</v>
      </c>
    </row>
    <row r="95" spans="2:114" s="42" customFormat="1" outlineLevel="2" x14ac:dyDescent="0.35">
      <c r="B95" s="50" t="s">
        <v>215</v>
      </c>
      <c r="C95" s="40"/>
      <c r="D95" s="44">
        <v>19231.487000000001</v>
      </c>
      <c r="E95" s="41">
        <v>1876.8340000000001</v>
      </c>
      <c r="F95" s="41">
        <v>2008.654</v>
      </c>
      <c r="G95" s="41">
        <v>1830.5519999999999</v>
      </c>
      <c r="H95" s="41">
        <v>1918.7660000000001</v>
      </c>
      <c r="I95" s="41">
        <v>28.137</v>
      </c>
      <c r="J95" s="41">
        <v>694.36099999999999</v>
      </c>
      <c r="K95" s="41">
        <v>1693.1289999999999</v>
      </c>
      <c r="L95" s="41">
        <v>1425.865</v>
      </c>
      <c r="M95" s="41">
        <v>2055.35</v>
      </c>
      <c r="N95" s="41">
        <v>1539.6559999999999</v>
      </c>
      <c r="O95" s="41">
        <v>1966.433</v>
      </c>
      <c r="P95" s="41">
        <v>2193.75</v>
      </c>
      <c r="R95" s="44">
        <v>22792.131000000001</v>
      </c>
      <c r="S95" s="41">
        <v>2375.982</v>
      </c>
      <c r="T95" s="41">
        <v>1793.3610000000001</v>
      </c>
      <c r="U95" s="41">
        <v>1950.347</v>
      </c>
      <c r="V95" s="41">
        <v>1997.6089999999999</v>
      </c>
      <c r="W95" s="41">
        <v>31.33</v>
      </c>
      <c r="X95" s="41">
        <v>1521.038</v>
      </c>
      <c r="Y95" s="41">
        <v>736.53099999999995</v>
      </c>
      <c r="Z95" s="41">
        <v>2456.5129999999999</v>
      </c>
      <c r="AA95" s="41">
        <v>2920.2829999999999</v>
      </c>
      <c r="AB95" s="41">
        <v>2035.184</v>
      </c>
      <c r="AC95" s="41">
        <v>2516.4839999999999</v>
      </c>
      <c r="AD95" s="41">
        <v>2457.4690000000001</v>
      </c>
      <c r="AF95" s="44">
        <v>18326.173999999999</v>
      </c>
      <c r="AG95" s="41">
        <v>2577.4299999999998</v>
      </c>
      <c r="AH95" s="41">
        <v>2107.2979999999998</v>
      </c>
      <c r="AI95" s="41">
        <v>33.988999999999997</v>
      </c>
      <c r="AJ95" s="41">
        <v>34.244999999999997</v>
      </c>
      <c r="AK95" s="41">
        <v>34.438000000000002</v>
      </c>
      <c r="AL95" s="41">
        <v>469.27199999999999</v>
      </c>
      <c r="AM95" s="41">
        <v>1887.5640000000001</v>
      </c>
      <c r="AN95" s="41">
        <v>2227.8380000000002</v>
      </c>
      <c r="AO95" s="41">
        <v>2388.7280000000001</v>
      </c>
      <c r="AP95" s="41">
        <v>1707.52</v>
      </c>
      <c r="AQ95" s="41">
        <v>2406.2440000000001</v>
      </c>
      <c r="AR95" s="41">
        <v>2451.6080000000002</v>
      </c>
      <c r="AT95" s="44">
        <v>21092.161</v>
      </c>
      <c r="AU95" s="41">
        <v>2280.2240000000002</v>
      </c>
      <c r="AV95" s="41">
        <v>50.024000000000001</v>
      </c>
      <c r="AW95" s="41">
        <v>123.86199999999999</v>
      </c>
      <c r="AX95" s="41">
        <v>1970.002</v>
      </c>
      <c r="AY95" s="41">
        <v>1447.616</v>
      </c>
      <c r="AZ95" s="41">
        <v>2404.6990000000001</v>
      </c>
      <c r="BA95" s="41">
        <v>2915.9839999999999</v>
      </c>
      <c r="BB95" s="41">
        <v>3488.8539999999998</v>
      </c>
      <c r="BC95" s="41">
        <v>4609.6869999999999</v>
      </c>
      <c r="BD95" s="41">
        <v>4611.1909999999998</v>
      </c>
      <c r="BE95" s="41">
        <v>4606.8469999999998</v>
      </c>
      <c r="BF95" s="41">
        <v>4587.1660000000002</v>
      </c>
      <c r="BH95" s="44">
        <f t="shared" si="154"/>
        <v>15665.249</v>
      </c>
      <c r="BI95" s="128">
        <v>2527.94</v>
      </c>
      <c r="BJ95" s="128">
        <v>1601.8230000000001</v>
      </c>
      <c r="BK95" s="128">
        <v>1553.9069999999999</v>
      </c>
      <c r="BL95" s="128" t="s">
        <v>289</v>
      </c>
      <c r="BM95" s="128" t="s">
        <v>289</v>
      </c>
      <c r="BN95" s="128">
        <v>866.56899999999996</v>
      </c>
      <c r="BO95" s="128">
        <v>1743.502</v>
      </c>
      <c r="BP95" s="128" t="s">
        <v>289</v>
      </c>
      <c r="BQ95" s="128">
        <v>831.93899999999996</v>
      </c>
      <c r="BR95" s="128">
        <v>1605.144</v>
      </c>
      <c r="BS95" s="128">
        <v>2516.58</v>
      </c>
      <c r="BT95" s="128">
        <v>2417.8449999999998</v>
      </c>
      <c r="BV95" s="44">
        <f t="shared" si="155"/>
        <v>25125.178190000002</v>
      </c>
      <c r="BW95" s="74">
        <v>3111.2551899999999</v>
      </c>
      <c r="BX95" s="74">
        <v>1157.4493699999998</v>
      </c>
      <c r="BY95" s="74">
        <v>1844.3410499999998</v>
      </c>
      <c r="BZ95" s="74">
        <v>0</v>
      </c>
      <c r="CA95" s="74">
        <v>0</v>
      </c>
      <c r="CB95" s="74">
        <v>2107.7660699999997</v>
      </c>
      <c r="CC95" s="74">
        <v>2826.1843199999998</v>
      </c>
      <c r="CD95" s="74">
        <v>4787.3206700000001</v>
      </c>
      <c r="CE95" s="74">
        <v>1775.8359300000002</v>
      </c>
      <c r="CF95" s="74">
        <v>2752.3739799999998</v>
      </c>
      <c r="CG95" s="74">
        <v>1895.37574</v>
      </c>
      <c r="CH95" s="74">
        <v>2867.2758699999999</v>
      </c>
      <c r="CJ95" s="44">
        <f t="shared" si="156"/>
        <v>22312.870459999998</v>
      </c>
      <c r="CK95" s="74">
        <v>3067.3137099999999</v>
      </c>
      <c r="CL95" s="74">
        <v>1507.2885700000002</v>
      </c>
      <c r="CM95" s="74">
        <v>1859.5752399999999</v>
      </c>
      <c r="CN95" s="74">
        <v>2157.1485600000001</v>
      </c>
      <c r="CO95" s="74">
        <v>2368.0638900000004</v>
      </c>
      <c r="CP95" s="74">
        <v>2004.0153899999996</v>
      </c>
      <c r="CQ95" s="74">
        <v>2035.8329300000003</v>
      </c>
      <c r="CR95" s="74">
        <v>2626.20469</v>
      </c>
      <c r="CS95" s="74">
        <v>2581.4539</v>
      </c>
      <c r="CT95" s="74">
        <v>2105.9735799999999</v>
      </c>
      <c r="CU95" s="74">
        <v>0</v>
      </c>
      <c r="CV95" s="74">
        <v>0</v>
      </c>
      <c r="CW95" s="205"/>
      <c r="CX95" s="44">
        <f t="shared" si="157"/>
        <v>30608.595176029998</v>
      </c>
      <c r="CY95" s="74">
        <v>4523.8523618660001</v>
      </c>
      <c r="CZ95" s="74">
        <v>1498.3500689320001</v>
      </c>
      <c r="DA95" s="74">
        <v>1991.745694558</v>
      </c>
      <c r="DB95" s="74">
        <v>2564.7606305259997</v>
      </c>
      <c r="DC95" s="74">
        <v>2904.6352154180004</v>
      </c>
      <c r="DD95" s="74">
        <v>2382.9686912540001</v>
      </c>
      <c r="DE95" s="74">
        <v>2587.9598245799998</v>
      </c>
      <c r="DF95" s="74">
        <v>3023.205886968</v>
      </c>
      <c r="DG95" s="74">
        <v>2889.7835436879996</v>
      </c>
      <c r="DH95" s="74">
        <v>2461.2347821379999</v>
      </c>
      <c r="DI95" s="74">
        <v>584.55701714200018</v>
      </c>
      <c r="DJ95" s="74">
        <v>3195.5414589599995</v>
      </c>
    </row>
    <row r="96" spans="2:114" s="42" customFormat="1" outlineLevel="2" x14ac:dyDescent="0.35">
      <c r="B96" s="51" t="s">
        <v>216</v>
      </c>
      <c r="C96" s="40"/>
      <c r="D96" s="44">
        <v>141.82399999999998</v>
      </c>
      <c r="E96" s="41">
        <v>9.1609999999999996</v>
      </c>
      <c r="F96" s="41">
        <v>9.1609999999999996</v>
      </c>
      <c r="G96" s="41">
        <v>9.1609999999999996</v>
      </c>
      <c r="H96" s="41">
        <v>46.061</v>
      </c>
      <c r="I96" s="41">
        <v>6.87</v>
      </c>
      <c r="J96" s="41">
        <v>6.87</v>
      </c>
      <c r="K96" s="41">
        <v>6.82</v>
      </c>
      <c r="L96" s="41">
        <v>6.7190000000000003</v>
      </c>
      <c r="M96" s="41">
        <v>6.7190000000000003</v>
      </c>
      <c r="N96" s="41">
        <v>3.3759999999999999</v>
      </c>
      <c r="O96" s="41">
        <v>21.099</v>
      </c>
      <c r="P96" s="41">
        <v>9.8070000000000004</v>
      </c>
      <c r="R96" s="44">
        <v>51.656999999999989</v>
      </c>
      <c r="S96" s="41">
        <v>6.8330000000000002</v>
      </c>
      <c r="T96" s="41">
        <v>3.2330000000000001</v>
      </c>
      <c r="U96" s="41">
        <v>11.92</v>
      </c>
      <c r="V96" s="41">
        <v>3.2770000000000001</v>
      </c>
      <c r="W96" s="41">
        <v>3.2330000000000001</v>
      </c>
      <c r="X96" s="41">
        <v>3.2330000000000001</v>
      </c>
      <c r="Y96" s="41">
        <v>3.2330000000000001</v>
      </c>
      <c r="Z96" s="41">
        <v>3.2330000000000001</v>
      </c>
      <c r="AA96" s="41">
        <v>3.2330000000000001</v>
      </c>
      <c r="AB96" s="41">
        <v>3.2330000000000001</v>
      </c>
      <c r="AC96" s="41">
        <v>3.4980000000000002</v>
      </c>
      <c r="AD96" s="41">
        <v>3.4980000000000002</v>
      </c>
      <c r="AF96" s="44">
        <v>38.811000000000007</v>
      </c>
      <c r="AG96" s="41">
        <v>3.4980000000000002</v>
      </c>
      <c r="AH96" s="41">
        <v>3.4980000000000002</v>
      </c>
      <c r="AI96" s="41">
        <v>3.5409999999999999</v>
      </c>
      <c r="AJ96" s="41">
        <v>3.4980000000000002</v>
      </c>
      <c r="AK96" s="41">
        <v>3.4980000000000002</v>
      </c>
      <c r="AL96" s="41">
        <v>3.4980000000000002</v>
      </c>
      <c r="AM96" s="41">
        <v>3.4980000000000002</v>
      </c>
      <c r="AN96" s="41">
        <v>3.4980000000000002</v>
      </c>
      <c r="AO96" s="41">
        <v>3.4980000000000002</v>
      </c>
      <c r="AP96" s="41">
        <v>0</v>
      </c>
      <c r="AQ96" s="41">
        <v>7.2859999999999996</v>
      </c>
      <c r="AR96" s="41">
        <v>0</v>
      </c>
      <c r="AT96" s="44">
        <v>27.643999999999998</v>
      </c>
      <c r="AU96" s="41">
        <v>0</v>
      </c>
      <c r="AV96" s="41">
        <v>11.364000000000001</v>
      </c>
      <c r="AW96" s="41">
        <v>2.1970000000000001</v>
      </c>
      <c r="AX96" s="41">
        <v>2.1970000000000001</v>
      </c>
      <c r="AY96" s="41">
        <v>0</v>
      </c>
      <c r="AZ96" s="41">
        <v>3.9409999999999998</v>
      </c>
      <c r="BA96" s="41">
        <v>6.0590000000000002</v>
      </c>
      <c r="BB96" s="41">
        <v>5</v>
      </c>
      <c r="BC96" s="41">
        <v>5</v>
      </c>
      <c r="BD96" s="41">
        <v>5</v>
      </c>
      <c r="BE96" s="41">
        <v>5</v>
      </c>
      <c r="BF96" s="41">
        <v>5</v>
      </c>
      <c r="BH96" s="44">
        <f t="shared" si="154"/>
        <v>30.308</v>
      </c>
      <c r="BI96" s="128">
        <v>5.93</v>
      </c>
      <c r="BJ96" s="128">
        <v>1.9770000000000001</v>
      </c>
      <c r="BK96" s="128">
        <v>1.9770000000000001</v>
      </c>
      <c r="BL96" s="128" t="s">
        <v>289</v>
      </c>
      <c r="BM96" s="128">
        <v>2.0019999999999998</v>
      </c>
      <c r="BN96" s="128">
        <v>1.9770000000000001</v>
      </c>
      <c r="BO96" s="128">
        <v>10.513999999999999</v>
      </c>
      <c r="BP96" s="128">
        <v>1.9770000000000001</v>
      </c>
      <c r="BQ96" s="128">
        <v>1.9770000000000001</v>
      </c>
      <c r="BR96" s="128">
        <v>1.9770000000000001</v>
      </c>
      <c r="BS96" s="128" t="s">
        <v>289</v>
      </c>
      <c r="BT96" s="128" t="s">
        <v>289</v>
      </c>
      <c r="BV96" s="44">
        <f t="shared" si="155"/>
        <v>39.218640000000001</v>
      </c>
      <c r="BW96" s="74">
        <v>0</v>
      </c>
      <c r="BX96" s="74">
        <v>8.5371399999999991</v>
      </c>
      <c r="BY96" s="74">
        <v>0</v>
      </c>
      <c r="BZ96" s="74">
        <v>8.5371399999999991</v>
      </c>
      <c r="CA96" s="74">
        <v>5.0700799999999999</v>
      </c>
      <c r="CB96" s="74">
        <v>8.5371399999999991</v>
      </c>
      <c r="CC96" s="74">
        <v>8.5371399999999991</v>
      </c>
      <c r="CD96" s="74">
        <v>0</v>
      </c>
      <c r="CE96" s="74">
        <v>0</v>
      </c>
      <c r="CF96" s="74">
        <v>0</v>
      </c>
      <c r="CG96" s="74">
        <v>0</v>
      </c>
      <c r="CH96" s="74">
        <v>0</v>
      </c>
      <c r="CJ96" s="44">
        <f t="shared" si="156"/>
        <v>64462.887110000003</v>
      </c>
      <c r="CK96" s="74">
        <v>0</v>
      </c>
      <c r="CL96" s="74">
        <v>0</v>
      </c>
      <c r="CM96" s="74">
        <v>0</v>
      </c>
      <c r="CN96" s="74">
        <v>0</v>
      </c>
      <c r="CO96" s="74">
        <v>658.23393999999996</v>
      </c>
      <c r="CP96" s="74">
        <v>1859.0585899999999</v>
      </c>
      <c r="CQ96" s="74">
        <v>1785.8165100000001</v>
      </c>
      <c r="CR96" s="74">
        <v>1750.49539</v>
      </c>
      <c r="CS96" s="74">
        <v>1815.02405</v>
      </c>
      <c r="CT96" s="74">
        <v>53122.614430000001</v>
      </c>
      <c r="CU96" s="74">
        <v>1832.8016100000002</v>
      </c>
      <c r="CV96" s="74">
        <v>1638.8425899999997</v>
      </c>
      <c r="CW96" s="205"/>
      <c r="CX96" s="44">
        <f t="shared" si="157"/>
        <v>19963.854959999997</v>
      </c>
      <c r="CY96" s="74">
        <v>1598.8307200000002</v>
      </c>
      <c r="CZ96" s="74">
        <v>1627.0765700000002</v>
      </c>
      <c r="DA96" s="74">
        <v>1654.1952099999999</v>
      </c>
      <c r="DB96" s="74">
        <v>1662.2579599999999</v>
      </c>
      <c r="DC96" s="74">
        <v>1668.32402</v>
      </c>
      <c r="DD96" s="74">
        <v>1673.96423</v>
      </c>
      <c r="DE96" s="74">
        <v>1684.4059199999999</v>
      </c>
      <c r="DF96" s="74">
        <v>1695.4538300000002</v>
      </c>
      <c r="DG96" s="74">
        <v>1671.1534299999998</v>
      </c>
      <c r="DH96" s="74">
        <v>1674.6466499999999</v>
      </c>
      <c r="DI96" s="74">
        <v>1674.9813200000001</v>
      </c>
      <c r="DJ96" s="74">
        <v>1678.5651</v>
      </c>
    </row>
    <row r="97" spans="2:114" s="42" customFormat="1" outlineLevel="2" x14ac:dyDescent="0.35">
      <c r="B97" s="51" t="s">
        <v>217</v>
      </c>
      <c r="C97" s="40"/>
      <c r="D97" s="44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R97" s="44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F97" s="44">
        <v>0</v>
      </c>
      <c r="AG97" s="41">
        <v>0</v>
      </c>
      <c r="AH97" s="41">
        <v>0</v>
      </c>
      <c r="AI97" s="41">
        <v>0</v>
      </c>
      <c r="AJ97" s="41">
        <v>0</v>
      </c>
      <c r="AK97" s="41">
        <v>0</v>
      </c>
      <c r="AL97" s="41">
        <v>0</v>
      </c>
      <c r="AM97" s="41">
        <v>0</v>
      </c>
      <c r="AN97" s="41">
        <v>0</v>
      </c>
      <c r="AO97" s="41">
        <v>0</v>
      </c>
      <c r="AP97" s="41">
        <v>0</v>
      </c>
      <c r="AQ97" s="41">
        <v>0</v>
      </c>
      <c r="AR97" s="41">
        <v>0</v>
      </c>
      <c r="AT97" s="44"/>
      <c r="AU97" s="41">
        <v>0</v>
      </c>
      <c r="AV97" s="41">
        <v>0</v>
      </c>
      <c r="AW97" s="41">
        <v>0</v>
      </c>
      <c r="AX97" s="41">
        <v>0</v>
      </c>
      <c r="AY97" s="41">
        <v>0</v>
      </c>
      <c r="AZ97" s="41">
        <v>0</v>
      </c>
      <c r="BA97" s="41">
        <v>0</v>
      </c>
      <c r="BB97" s="41">
        <v>0</v>
      </c>
      <c r="BC97" s="41">
        <v>0</v>
      </c>
      <c r="BD97" s="41">
        <v>0</v>
      </c>
      <c r="BE97" s="41">
        <v>0</v>
      </c>
      <c r="BF97" s="41">
        <v>0</v>
      </c>
      <c r="BH97" s="44">
        <f t="shared" si="154"/>
        <v>0</v>
      </c>
      <c r="BI97" s="128" t="s">
        <v>289</v>
      </c>
      <c r="BJ97" s="128" t="s">
        <v>289</v>
      </c>
      <c r="BK97" s="128" t="s">
        <v>289</v>
      </c>
      <c r="BL97" s="128" t="s">
        <v>289</v>
      </c>
      <c r="BM97" s="128" t="s">
        <v>289</v>
      </c>
      <c r="BN97" s="128" t="s">
        <v>289</v>
      </c>
      <c r="BO97" s="128" t="s">
        <v>289</v>
      </c>
      <c r="BP97" s="128" t="s">
        <v>289</v>
      </c>
      <c r="BQ97" s="128" t="s">
        <v>289</v>
      </c>
      <c r="BR97" s="128" t="s">
        <v>289</v>
      </c>
      <c r="BS97" s="128" t="s">
        <v>289</v>
      </c>
      <c r="BT97" s="128" t="s">
        <v>289</v>
      </c>
      <c r="BV97" s="44">
        <f t="shared" si="155"/>
        <v>0</v>
      </c>
      <c r="BW97" s="74">
        <v>0</v>
      </c>
      <c r="BX97" s="74">
        <v>0</v>
      </c>
      <c r="BY97" s="74">
        <v>0</v>
      </c>
      <c r="BZ97" s="74">
        <v>0</v>
      </c>
      <c r="CA97" s="74">
        <v>0</v>
      </c>
      <c r="CB97" s="74">
        <v>0</v>
      </c>
      <c r="CC97" s="74">
        <v>0</v>
      </c>
      <c r="CD97" s="74">
        <v>0</v>
      </c>
      <c r="CE97" s="74">
        <v>0</v>
      </c>
      <c r="CF97" s="74">
        <v>0</v>
      </c>
      <c r="CG97" s="74">
        <v>0</v>
      </c>
      <c r="CH97" s="74">
        <v>0</v>
      </c>
      <c r="CJ97" s="44">
        <f t="shared" si="156"/>
        <v>0</v>
      </c>
      <c r="CK97" s="74">
        <v>0</v>
      </c>
      <c r="CL97" s="74">
        <v>0</v>
      </c>
      <c r="CM97" s="74">
        <v>0</v>
      </c>
      <c r="CN97" s="74">
        <v>0</v>
      </c>
      <c r="CO97" s="74">
        <v>0</v>
      </c>
      <c r="CP97" s="74">
        <v>0</v>
      </c>
      <c r="CQ97" s="74">
        <v>0</v>
      </c>
      <c r="CR97" s="74">
        <v>0</v>
      </c>
      <c r="CS97" s="74">
        <v>0</v>
      </c>
      <c r="CT97" s="74">
        <v>0</v>
      </c>
      <c r="CU97" s="74">
        <v>0</v>
      </c>
      <c r="CV97" s="74">
        <v>0</v>
      </c>
      <c r="CW97" s="205"/>
      <c r="CX97" s="44">
        <f t="shared" si="157"/>
        <v>0</v>
      </c>
      <c r="CY97" s="74">
        <v>0</v>
      </c>
      <c r="CZ97" s="74">
        <v>0</v>
      </c>
      <c r="DA97" s="74">
        <v>0</v>
      </c>
      <c r="DB97" s="74">
        <v>0</v>
      </c>
      <c r="DC97" s="74">
        <v>0</v>
      </c>
      <c r="DD97" s="74">
        <v>0</v>
      </c>
      <c r="DE97" s="74">
        <v>0</v>
      </c>
      <c r="DF97" s="74">
        <v>0</v>
      </c>
      <c r="DG97" s="74">
        <v>0</v>
      </c>
      <c r="DH97" s="74">
        <v>0</v>
      </c>
      <c r="DI97" s="74">
        <v>0</v>
      </c>
      <c r="DJ97" s="74">
        <v>0</v>
      </c>
    </row>
    <row r="98" spans="2:114" s="42" customFormat="1" outlineLevel="2" x14ac:dyDescent="0.35">
      <c r="B98" s="51" t="s">
        <v>218</v>
      </c>
      <c r="C98" s="40"/>
      <c r="D98" s="44">
        <v>2802.6250000000005</v>
      </c>
      <c r="E98" s="41">
        <v>3.1869999999999998</v>
      </c>
      <c r="F98" s="41">
        <v>1100.6690000000001</v>
      </c>
      <c r="G98" s="41">
        <v>906.18100000000004</v>
      </c>
      <c r="H98" s="41">
        <v>765.37</v>
      </c>
      <c r="I98" s="41">
        <v>3.294</v>
      </c>
      <c r="J98" s="41">
        <v>3.3220000000000001</v>
      </c>
      <c r="K98" s="41">
        <v>3.3530000000000002</v>
      </c>
      <c r="L98" s="41">
        <v>3.387</v>
      </c>
      <c r="M98" s="41">
        <v>3.4180000000000001</v>
      </c>
      <c r="N98" s="41">
        <v>3.45</v>
      </c>
      <c r="O98" s="41">
        <v>3.4820000000000002</v>
      </c>
      <c r="P98" s="41">
        <v>3.512</v>
      </c>
      <c r="R98" s="44">
        <v>8918.2450000000008</v>
      </c>
      <c r="S98" s="41">
        <v>241.50399999999999</v>
      </c>
      <c r="T98" s="41">
        <v>2696.7109999999998</v>
      </c>
      <c r="U98" s="41">
        <v>2898.1790000000001</v>
      </c>
      <c r="V98" s="41">
        <v>3051.605</v>
      </c>
      <c r="W98" s="41">
        <v>3.6680000000000001</v>
      </c>
      <c r="X98" s="41">
        <v>3.6989999999999998</v>
      </c>
      <c r="Y98" s="41">
        <v>3.7330000000000001</v>
      </c>
      <c r="Z98" s="41">
        <v>3.7639999999999998</v>
      </c>
      <c r="AA98" s="41">
        <v>3.7989999999999999</v>
      </c>
      <c r="AB98" s="41">
        <v>3.831</v>
      </c>
      <c r="AC98" s="41">
        <v>3.8610000000000002</v>
      </c>
      <c r="AD98" s="41">
        <v>3.891</v>
      </c>
      <c r="AF98" s="44">
        <v>1737.655</v>
      </c>
      <c r="AG98" s="41">
        <v>3.923</v>
      </c>
      <c r="AH98" s="41">
        <v>575.73299999999995</v>
      </c>
      <c r="AI98" s="41">
        <v>1072.5360000000001</v>
      </c>
      <c r="AJ98" s="41">
        <v>4.0090000000000003</v>
      </c>
      <c r="AK98" s="41">
        <v>4.032</v>
      </c>
      <c r="AL98" s="41">
        <v>4.0579999999999998</v>
      </c>
      <c r="AM98" s="41">
        <v>4.0810000000000004</v>
      </c>
      <c r="AN98" s="41">
        <v>4.1040000000000001</v>
      </c>
      <c r="AO98" s="41">
        <v>49.692</v>
      </c>
      <c r="AP98" s="41">
        <v>5.141</v>
      </c>
      <c r="AQ98" s="41">
        <v>5.1630000000000003</v>
      </c>
      <c r="AR98" s="41">
        <v>5.1829999999999998</v>
      </c>
      <c r="AT98" s="44">
        <v>7983.2969999999996</v>
      </c>
      <c r="AU98" s="41">
        <v>5.202</v>
      </c>
      <c r="AV98" s="41">
        <v>1250.1590000000001</v>
      </c>
      <c r="AW98" s="41">
        <v>162.69499999999999</v>
      </c>
      <c r="AX98" s="41">
        <v>23.777000000000001</v>
      </c>
      <c r="AY98" s="41">
        <v>709.779</v>
      </c>
      <c r="AZ98" s="41">
        <v>905.875</v>
      </c>
      <c r="BA98" s="41">
        <v>1120.0039999999999</v>
      </c>
      <c r="BB98" s="41">
        <v>1020.014</v>
      </c>
      <c r="BC98" s="41">
        <v>920.024</v>
      </c>
      <c r="BD98" s="41">
        <v>1020.034</v>
      </c>
      <c r="BE98" s="41">
        <v>1020.044</v>
      </c>
      <c r="BF98" s="41">
        <v>1020.054</v>
      </c>
      <c r="BH98" s="44">
        <f t="shared" si="154"/>
        <v>7236.1130000000003</v>
      </c>
      <c r="BI98" s="128" t="s">
        <v>289</v>
      </c>
      <c r="BJ98" s="128">
        <v>3311.4189999999999</v>
      </c>
      <c r="BK98" s="128" t="s">
        <v>289</v>
      </c>
      <c r="BL98" s="128">
        <v>372.44799999999998</v>
      </c>
      <c r="BM98" s="128" t="s">
        <v>289</v>
      </c>
      <c r="BN98" s="128">
        <v>80.430999999999997</v>
      </c>
      <c r="BO98" s="128">
        <v>1114.924</v>
      </c>
      <c r="BP98" s="128">
        <v>1545.3</v>
      </c>
      <c r="BQ98" s="128" t="s">
        <v>289</v>
      </c>
      <c r="BR98" s="128">
        <v>582.86199999999997</v>
      </c>
      <c r="BS98" s="128" t="s">
        <v>289</v>
      </c>
      <c r="BT98" s="128">
        <v>228.72900000000001</v>
      </c>
      <c r="BV98" s="44">
        <f t="shared" si="155"/>
        <v>15964.639300000001</v>
      </c>
      <c r="BW98" s="74">
        <v>4457.7712699999993</v>
      </c>
      <c r="BX98" s="74">
        <v>3055.2580800000001</v>
      </c>
      <c r="BY98" s="74">
        <v>125.82745</v>
      </c>
      <c r="BZ98" s="74">
        <v>625.54644999999994</v>
      </c>
      <c r="CA98" s="74">
        <v>1249.68694</v>
      </c>
      <c r="CB98" s="74">
        <v>1019.5105</v>
      </c>
      <c r="CC98" s="74">
        <v>1182.3615500000001</v>
      </c>
      <c r="CD98" s="74">
        <v>1431.8319100000001</v>
      </c>
      <c r="CE98" s="74">
        <v>0</v>
      </c>
      <c r="CF98" s="74">
        <v>992.07662000000016</v>
      </c>
      <c r="CG98" s="74">
        <v>728.05598999999995</v>
      </c>
      <c r="CH98" s="74">
        <v>1096.71254</v>
      </c>
      <c r="CJ98" s="44">
        <f t="shared" si="156"/>
        <v>4000.6578900000004</v>
      </c>
      <c r="CK98" s="74">
        <v>0</v>
      </c>
      <c r="CL98" s="74">
        <v>3108.19884</v>
      </c>
      <c r="CM98" s="74">
        <v>0</v>
      </c>
      <c r="CN98" s="74">
        <v>0</v>
      </c>
      <c r="CO98" s="74">
        <v>0</v>
      </c>
      <c r="CP98" s="74">
        <v>0</v>
      </c>
      <c r="CQ98" s="74">
        <v>0</v>
      </c>
      <c r="CR98" s="74">
        <v>0</v>
      </c>
      <c r="CS98" s="74">
        <v>324.38027</v>
      </c>
      <c r="CT98" s="74">
        <v>568.07878000000005</v>
      </c>
      <c r="CU98" s="74">
        <v>0</v>
      </c>
      <c r="CV98" s="74">
        <v>0</v>
      </c>
      <c r="CW98" s="205"/>
      <c r="CX98" s="44">
        <f t="shared" si="157"/>
        <v>10519.9</v>
      </c>
      <c r="CY98" s="74">
        <v>192</v>
      </c>
      <c r="CZ98" s="74">
        <v>2950</v>
      </c>
      <c r="DA98" s="74">
        <v>2886</v>
      </c>
      <c r="DB98" s="74">
        <v>1030</v>
      </c>
      <c r="DC98" s="74">
        <v>600</v>
      </c>
      <c r="DD98" s="74">
        <v>1170</v>
      </c>
      <c r="DE98" s="74">
        <v>430</v>
      </c>
      <c r="DF98" s="74">
        <v>335</v>
      </c>
      <c r="DG98" s="74">
        <v>591.9</v>
      </c>
      <c r="DH98" s="74">
        <v>335</v>
      </c>
      <c r="DI98" s="74">
        <v>0</v>
      </c>
      <c r="DJ98" s="74">
        <v>0</v>
      </c>
    </row>
    <row r="99" spans="2:114" s="42" customFormat="1" outlineLevel="2" x14ac:dyDescent="0.35">
      <c r="B99" s="51" t="s">
        <v>219</v>
      </c>
      <c r="C99" s="40"/>
      <c r="D99" s="44">
        <v>1.5020000000000002</v>
      </c>
      <c r="E99" s="41">
        <v>0.249</v>
      </c>
      <c r="F99" s="41">
        <v>0</v>
      </c>
      <c r="G99" s="41">
        <v>0</v>
      </c>
      <c r="H99" s="41">
        <v>0.26500000000000001</v>
      </c>
      <c r="I99" s="41">
        <v>0</v>
      </c>
      <c r="J99" s="41">
        <v>0</v>
      </c>
      <c r="K99" s="41">
        <v>0.72299999999999998</v>
      </c>
      <c r="L99" s="41">
        <v>0</v>
      </c>
      <c r="M99" s="41">
        <v>0</v>
      </c>
      <c r="N99" s="41">
        <v>0.26500000000000001</v>
      </c>
      <c r="O99" s="41">
        <v>0</v>
      </c>
      <c r="P99" s="41">
        <v>0</v>
      </c>
      <c r="R99" s="44">
        <v>2.6180000000000003</v>
      </c>
      <c r="S99" s="41">
        <v>0.26500000000000001</v>
      </c>
      <c r="T99" s="41">
        <v>1.3879999999999999</v>
      </c>
      <c r="U99" s="41">
        <v>0</v>
      </c>
      <c r="V99" s="41">
        <v>0</v>
      </c>
      <c r="W99" s="41">
        <v>0.17</v>
      </c>
      <c r="X99" s="41">
        <v>0</v>
      </c>
      <c r="Y99" s="41">
        <v>0.65100000000000002</v>
      </c>
      <c r="Z99" s="41">
        <v>0</v>
      </c>
      <c r="AA99" s="41">
        <v>0</v>
      </c>
      <c r="AB99" s="41">
        <v>0.14399999999999999</v>
      </c>
      <c r="AC99" s="41">
        <v>0</v>
      </c>
      <c r="AD99" s="41">
        <v>0</v>
      </c>
      <c r="AF99" s="44">
        <v>1.871</v>
      </c>
      <c r="AG99" s="41">
        <v>0.14399999999999999</v>
      </c>
      <c r="AH99" s="41">
        <v>0</v>
      </c>
      <c r="AI99" s="41">
        <v>0</v>
      </c>
      <c r="AJ99" s="41">
        <v>0.153</v>
      </c>
      <c r="AK99" s="41">
        <v>0</v>
      </c>
      <c r="AL99" s="41">
        <v>0</v>
      </c>
      <c r="AM99" s="41">
        <v>0.69199999999999995</v>
      </c>
      <c r="AN99" s="41">
        <v>0.72899999999999998</v>
      </c>
      <c r="AO99" s="41">
        <v>0</v>
      </c>
      <c r="AP99" s="41">
        <v>0.153</v>
      </c>
      <c r="AQ99" s="41">
        <v>0</v>
      </c>
      <c r="AR99" s="41">
        <v>0</v>
      </c>
      <c r="AT99" s="44">
        <v>1.1819999999999999</v>
      </c>
      <c r="AU99" s="41">
        <v>0.153</v>
      </c>
      <c r="AV99" s="41">
        <v>0</v>
      </c>
      <c r="AW99" s="41">
        <v>0</v>
      </c>
      <c r="AX99" s="41">
        <v>0.158</v>
      </c>
      <c r="AY99" s="41">
        <v>0</v>
      </c>
      <c r="AZ99" s="41">
        <v>0</v>
      </c>
      <c r="BA99" s="41">
        <v>2.85</v>
      </c>
      <c r="BB99" s="41">
        <v>0.4</v>
      </c>
      <c r="BC99" s="41">
        <v>0.4</v>
      </c>
      <c r="BD99" s="41">
        <v>0.65</v>
      </c>
      <c r="BE99" s="41">
        <v>0.4</v>
      </c>
      <c r="BF99" s="41">
        <v>0.4</v>
      </c>
      <c r="BH99" s="44">
        <f t="shared" si="154"/>
        <v>1.3359999999999999</v>
      </c>
      <c r="BI99" s="128">
        <v>0.158</v>
      </c>
      <c r="BJ99" s="128" t="s">
        <v>289</v>
      </c>
      <c r="BK99" s="128" t="s">
        <v>289</v>
      </c>
      <c r="BL99" s="128">
        <v>0.16400000000000001</v>
      </c>
      <c r="BM99" s="128" t="s">
        <v>289</v>
      </c>
      <c r="BN99" s="128" t="s">
        <v>289</v>
      </c>
      <c r="BO99" s="128">
        <v>0.73899999999999999</v>
      </c>
      <c r="BP99" s="128" t="s">
        <v>289</v>
      </c>
      <c r="BQ99" s="128" t="s">
        <v>289</v>
      </c>
      <c r="BR99" s="128">
        <v>0.16400000000000001</v>
      </c>
      <c r="BS99" s="128" t="s">
        <v>289</v>
      </c>
      <c r="BT99" s="128">
        <v>0.111</v>
      </c>
      <c r="BV99" s="44">
        <f t="shared" si="155"/>
        <v>4.1944099999999995</v>
      </c>
      <c r="BW99" s="74">
        <v>0.1958</v>
      </c>
      <c r="BX99" s="74">
        <v>0</v>
      </c>
      <c r="BY99" s="74">
        <v>0</v>
      </c>
      <c r="BZ99" s="74">
        <v>0.17688999999999999</v>
      </c>
      <c r="CA99" s="74">
        <v>0</v>
      </c>
      <c r="CB99" s="74">
        <v>0</v>
      </c>
      <c r="CC99" s="74">
        <v>0.7712</v>
      </c>
      <c r="CD99" s="74">
        <v>0</v>
      </c>
      <c r="CE99" s="74">
        <v>1.11822</v>
      </c>
      <c r="CF99" s="74">
        <v>0.17069999999999999</v>
      </c>
      <c r="CG99" s="74">
        <v>1.0077400000000001</v>
      </c>
      <c r="CH99" s="74">
        <v>0.75385999999999997</v>
      </c>
      <c r="CJ99" s="44">
        <f t="shared" si="156"/>
        <v>101.67460999999999</v>
      </c>
      <c r="CK99" s="74">
        <v>1.0537799999999999</v>
      </c>
      <c r="CL99" s="74">
        <v>0.92485000000000006</v>
      </c>
      <c r="CM99" s="74">
        <v>2.3655200000000001</v>
      </c>
      <c r="CN99" s="74">
        <v>1.1297699999999999</v>
      </c>
      <c r="CO99" s="74">
        <v>0.75695000000000001</v>
      </c>
      <c r="CP99" s="74">
        <v>3.2000000000000001E-2</v>
      </c>
      <c r="CQ99" s="74">
        <v>89.981979999999979</v>
      </c>
      <c r="CR99" s="74">
        <v>1.2551000000000012</v>
      </c>
      <c r="CS99" s="74">
        <v>2.4347699999999999</v>
      </c>
      <c r="CT99" s="74">
        <v>1.1497200000000001</v>
      </c>
      <c r="CU99" s="74">
        <v>0.51017000000000001</v>
      </c>
      <c r="CV99" s="74">
        <v>0.08</v>
      </c>
      <c r="CW99" s="205"/>
      <c r="CX99" s="44">
        <f t="shared" si="157"/>
        <v>3.5884100000000005</v>
      </c>
      <c r="CY99" s="74">
        <v>0.37840999999999997</v>
      </c>
      <c r="CZ99" s="74">
        <v>0.2</v>
      </c>
      <c r="DA99" s="74">
        <v>0.2</v>
      </c>
      <c r="DB99" s="74">
        <v>0.4</v>
      </c>
      <c r="DC99" s="74">
        <v>0.2</v>
      </c>
      <c r="DD99" s="74">
        <v>0.2</v>
      </c>
      <c r="DE99" s="74">
        <v>0.81</v>
      </c>
      <c r="DF99" s="74">
        <v>0.2</v>
      </c>
      <c r="DG99" s="74">
        <v>0.2</v>
      </c>
      <c r="DH99" s="74">
        <v>0.4</v>
      </c>
      <c r="DI99" s="74">
        <v>0.2</v>
      </c>
      <c r="DJ99" s="74">
        <v>0.2</v>
      </c>
    </row>
    <row r="100" spans="2:114" s="42" customFormat="1" outlineLevel="2" x14ac:dyDescent="0.35">
      <c r="B100" s="51" t="s">
        <v>337</v>
      </c>
      <c r="C100" s="40"/>
      <c r="D100" s="44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R100" s="44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F100" s="44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T100" s="44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H100" s="44"/>
      <c r="BI100" s="128" t="s">
        <v>289</v>
      </c>
      <c r="BJ100" s="128" t="s">
        <v>289</v>
      </c>
      <c r="BK100" s="128" t="s">
        <v>289</v>
      </c>
      <c r="BL100" s="128" t="s">
        <v>289</v>
      </c>
      <c r="BM100" s="128" t="s">
        <v>289</v>
      </c>
      <c r="BN100" s="128" t="s">
        <v>289</v>
      </c>
      <c r="BO100" s="128" t="s">
        <v>289</v>
      </c>
      <c r="BP100" s="128" t="s">
        <v>289</v>
      </c>
      <c r="BQ100" s="128" t="s">
        <v>289</v>
      </c>
      <c r="BR100" s="128" t="s">
        <v>289</v>
      </c>
      <c r="BS100" s="128" t="s">
        <v>289</v>
      </c>
      <c r="BT100" s="128" t="s">
        <v>289</v>
      </c>
      <c r="BV100" s="44">
        <f t="shared" si="155"/>
        <v>977.28989000000013</v>
      </c>
      <c r="BW100" s="74">
        <v>0</v>
      </c>
      <c r="BX100" s="74">
        <v>163.99528000000001</v>
      </c>
      <c r="BY100" s="74">
        <v>85.591610000000003</v>
      </c>
      <c r="BZ100" s="74">
        <v>80.920360000000002</v>
      </c>
      <c r="CA100" s="74">
        <v>99.935119999999998</v>
      </c>
      <c r="CB100" s="74">
        <v>80.920360000000002</v>
      </c>
      <c r="CC100" s="74">
        <v>99.935119999999998</v>
      </c>
      <c r="CD100" s="74">
        <v>88.923199999999994</v>
      </c>
      <c r="CE100" s="74">
        <v>111.02885999999999</v>
      </c>
      <c r="CF100" s="74">
        <v>77.860749999999996</v>
      </c>
      <c r="CG100" s="74">
        <v>77.860749999999996</v>
      </c>
      <c r="CH100" s="74">
        <v>10.318479999999999</v>
      </c>
      <c r="CJ100" s="44">
        <f t="shared" si="156"/>
        <v>401.75114000000002</v>
      </c>
      <c r="CK100" s="74">
        <v>0</v>
      </c>
      <c r="CL100" s="74">
        <v>233.49012999999999</v>
      </c>
      <c r="CM100" s="74">
        <v>19.309649999999998</v>
      </c>
      <c r="CN100" s="74">
        <v>18.618919999999999</v>
      </c>
      <c r="CO100" s="74">
        <v>18.618919999999999</v>
      </c>
      <c r="CP100" s="74">
        <v>18.618919999999999</v>
      </c>
      <c r="CQ100" s="74">
        <v>18.618919999999999</v>
      </c>
      <c r="CR100" s="74">
        <v>18.618919999999999</v>
      </c>
      <c r="CS100" s="74">
        <v>18.618919999999999</v>
      </c>
      <c r="CT100" s="74">
        <v>18.618919999999999</v>
      </c>
      <c r="CU100" s="74">
        <v>18.618919999999999</v>
      </c>
      <c r="CV100" s="74">
        <v>0</v>
      </c>
      <c r="CW100" s="205"/>
      <c r="CX100" s="44">
        <f t="shared" si="157"/>
        <v>421.49799999999999</v>
      </c>
      <c r="CY100" s="74">
        <v>0</v>
      </c>
      <c r="CZ100" s="74">
        <v>421.49799999999999</v>
      </c>
      <c r="DA100" s="74">
        <v>0</v>
      </c>
      <c r="DB100" s="74">
        <v>0</v>
      </c>
      <c r="DC100" s="74">
        <v>0</v>
      </c>
      <c r="DD100" s="74">
        <v>0</v>
      </c>
      <c r="DE100" s="74">
        <v>0</v>
      </c>
      <c r="DF100" s="74">
        <v>0</v>
      </c>
      <c r="DG100" s="74">
        <v>0</v>
      </c>
      <c r="DH100" s="74">
        <v>0</v>
      </c>
      <c r="DI100" s="74">
        <v>0</v>
      </c>
      <c r="DJ100" s="74">
        <v>0</v>
      </c>
    </row>
    <row r="101" spans="2:114" s="42" customFormat="1" outlineLevel="2" x14ac:dyDescent="0.35">
      <c r="B101" s="51" t="s">
        <v>338</v>
      </c>
      <c r="C101" s="40"/>
      <c r="D101" s="44">
        <v>1335.116</v>
      </c>
      <c r="E101" s="41">
        <v>74.254000000000005</v>
      </c>
      <c r="F101" s="41">
        <v>114.718</v>
      </c>
      <c r="G101" s="41">
        <v>115.232</v>
      </c>
      <c r="H101" s="41">
        <v>125.111</v>
      </c>
      <c r="I101" s="41">
        <v>115.33799999999999</v>
      </c>
      <c r="J101" s="41">
        <v>116.048</v>
      </c>
      <c r="K101" s="41">
        <v>116.79900000000001</v>
      </c>
      <c r="L101" s="41">
        <v>117.636</v>
      </c>
      <c r="M101" s="41">
        <v>118.42400000000001</v>
      </c>
      <c r="N101" s="41">
        <v>119.211</v>
      </c>
      <c r="O101" s="41">
        <v>119.999</v>
      </c>
      <c r="P101" s="41">
        <v>82.346000000000004</v>
      </c>
      <c r="R101" s="44">
        <v>17736.227999999999</v>
      </c>
      <c r="S101" s="41">
        <v>1580.82</v>
      </c>
      <c r="T101" s="41">
        <v>1289.7650000000001</v>
      </c>
      <c r="U101" s="41">
        <v>1338.011</v>
      </c>
      <c r="V101" s="41">
        <v>1525.278</v>
      </c>
      <c r="W101" s="41">
        <v>1355.8420000000001</v>
      </c>
      <c r="X101" s="41">
        <v>1166.9760000000001</v>
      </c>
      <c r="Y101" s="41">
        <v>1794.5609999999999</v>
      </c>
      <c r="Z101" s="41">
        <v>1496.896</v>
      </c>
      <c r="AA101" s="41">
        <v>1757.2919999999999</v>
      </c>
      <c r="AB101" s="41">
        <v>1355.4369999999999</v>
      </c>
      <c r="AC101" s="41">
        <v>1595.66</v>
      </c>
      <c r="AD101" s="41">
        <v>1479.69</v>
      </c>
      <c r="AF101" s="44">
        <v>20102.306</v>
      </c>
      <c r="AG101" s="41">
        <v>1996.693</v>
      </c>
      <c r="AH101" s="41">
        <v>1744.2919999999999</v>
      </c>
      <c r="AI101" s="41">
        <v>1598.1790000000001</v>
      </c>
      <c r="AJ101" s="41">
        <v>1684.683</v>
      </c>
      <c r="AK101" s="41">
        <v>1629.693</v>
      </c>
      <c r="AL101" s="41">
        <v>1599.645</v>
      </c>
      <c r="AM101" s="41">
        <v>1526.0809999999999</v>
      </c>
      <c r="AN101" s="41">
        <v>1695.1980000000001</v>
      </c>
      <c r="AO101" s="41">
        <v>1652.9179999999999</v>
      </c>
      <c r="AP101" s="41">
        <v>1296.1769999999999</v>
      </c>
      <c r="AQ101" s="41">
        <v>1980.635</v>
      </c>
      <c r="AR101" s="41">
        <v>1698.1120000000001</v>
      </c>
      <c r="AT101" s="44">
        <v>15737.652</v>
      </c>
      <c r="AU101" s="41">
        <v>1908.6959999999999</v>
      </c>
      <c r="AV101" s="41">
        <v>316.012</v>
      </c>
      <c r="AW101" s="41">
        <v>355.56</v>
      </c>
      <c r="AX101" s="41">
        <v>1440.6179999999999</v>
      </c>
      <c r="AY101" s="41">
        <v>994.68</v>
      </c>
      <c r="AZ101" s="41">
        <v>1567.2380000000001</v>
      </c>
      <c r="BA101" s="41">
        <v>2569.4870000000001</v>
      </c>
      <c r="BB101" s="41">
        <v>2565.33</v>
      </c>
      <c r="BC101" s="41">
        <v>2565.4110000000001</v>
      </c>
      <c r="BD101" s="41">
        <v>2566.4520000000002</v>
      </c>
      <c r="BE101" s="41">
        <v>2564.5569999999998</v>
      </c>
      <c r="BF101" s="41">
        <v>2512.703</v>
      </c>
      <c r="BH101" s="44">
        <f t="shared" ref="BH101" si="202">SUM(BI101:BT101)</f>
        <v>17354.865999999998</v>
      </c>
      <c r="BI101" s="128">
        <v>1797.7940000000001</v>
      </c>
      <c r="BJ101" s="128">
        <v>1253.7919999999999</v>
      </c>
      <c r="BK101" s="128">
        <v>1430.818</v>
      </c>
      <c r="BL101" s="128">
        <v>1527.807</v>
      </c>
      <c r="BM101" s="128">
        <v>976.04</v>
      </c>
      <c r="BN101" s="128">
        <v>1384.827</v>
      </c>
      <c r="BO101" s="128">
        <v>1250.5519999999999</v>
      </c>
      <c r="BP101" s="128">
        <v>1769.6389999999999</v>
      </c>
      <c r="BQ101" s="128">
        <v>1396.3869999999999</v>
      </c>
      <c r="BR101" s="128">
        <v>1291.6969999999999</v>
      </c>
      <c r="BS101" s="128">
        <v>1642.7059999999999</v>
      </c>
      <c r="BT101" s="128">
        <v>1632.807</v>
      </c>
      <c r="BV101" s="44">
        <f t="shared" si="155"/>
        <v>16087.665330000002</v>
      </c>
      <c r="BW101" s="74">
        <v>1798.3648899999998</v>
      </c>
      <c r="BX101" s="74">
        <v>680.50513000000001</v>
      </c>
      <c r="BY101" s="74">
        <v>1122.9158400000001</v>
      </c>
      <c r="BZ101" s="74">
        <v>0</v>
      </c>
      <c r="CA101" s="74">
        <v>0</v>
      </c>
      <c r="CB101" s="74">
        <v>1248.2918999999999</v>
      </c>
      <c r="CC101" s="74">
        <v>1611.90426</v>
      </c>
      <c r="CD101" s="74">
        <v>2732.05015</v>
      </c>
      <c r="CE101" s="74">
        <v>1041.7991300000001</v>
      </c>
      <c r="CF101" s="74">
        <v>2918.8630899999998</v>
      </c>
      <c r="CG101" s="74">
        <v>1224.2066200000002</v>
      </c>
      <c r="CH101" s="74">
        <v>1708.76432</v>
      </c>
      <c r="CJ101" s="44">
        <f t="shared" si="156"/>
        <v>15253.07466</v>
      </c>
      <c r="CK101" s="74">
        <v>1792.2793200000001</v>
      </c>
      <c r="CL101" s="74">
        <v>844.45613000000003</v>
      </c>
      <c r="CM101" s="74">
        <v>1116.8722600000001</v>
      </c>
      <c r="CN101" s="74">
        <v>1224.84835</v>
      </c>
      <c r="CO101" s="74">
        <v>1320.38022</v>
      </c>
      <c r="CP101" s="74">
        <v>1170.37796</v>
      </c>
      <c r="CQ101" s="74">
        <v>1221.3365700000002</v>
      </c>
      <c r="CR101" s="74">
        <v>1487.09926</v>
      </c>
      <c r="CS101" s="74">
        <v>1429.415</v>
      </c>
      <c r="CT101" s="74">
        <v>1227.13895</v>
      </c>
      <c r="CU101" s="74">
        <v>1241.8457800000001</v>
      </c>
      <c r="CV101" s="74">
        <v>1177.02486</v>
      </c>
      <c r="CW101" s="205"/>
      <c r="CX101" s="44">
        <f t="shared" si="157"/>
        <v>17547.396471749998</v>
      </c>
      <c r="CY101" s="74">
        <v>2427.7358228500002</v>
      </c>
      <c r="CZ101" s="74">
        <v>810.78091570000004</v>
      </c>
      <c r="DA101" s="74">
        <v>1074.4721645499999</v>
      </c>
      <c r="DB101" s="74">
        <v>1380.7153013499999</v>
      </c>
      <c r="DC101" s="74">
        <v>1562.3584880499998</v>
      </c>
      <c r="DD101" s="74">
        <v>1283.5580891499999</v>
      </c>
      <c r="DE101" s="74">
        <v>1393.1139204999997</v>
      </c>
      <c r="DF101" s="74">
        <v>1625.7276117999997</v>
      </c>
      <c r="DG101" s="74">
        <v>1554.4211337999998</v>
      </c>
      <c r="DH101" s="74">
        <v>1325.38676005</v>
      </c>
      <c r="DI101" s="74">
        <v>1391.29531795</v>
      </c>
      <c r="DJ101" s="74">
        <v>1717.8309459999998</v>
      </c>
    </row>
    <row r="102" spans="2:114" s="42" customFormat="1" outlineLevel="2" x14ac:dyDescent="0.35">
      <c r="B102" s="51" t="s">
        <v>336</v>
      </c>
      <c r="C102" s="40"/>
      <c r="D102" s="44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R102" s="44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F102" s="44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T102" s="44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H102" s="44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V102" s="44">
        <f t="shared" si="155"/>
        <v>3.3443899999999998</v>
      </c>
      <c r="BW102" s="74">
        <v>0.1993</v>
      </c>
      <c r="BX102" s="74">
        <v>0.26535000000000003</v>
      </c>
      <c r="BY102" s="74">
        <v>0.32409999999999994</v>
      </c>
      <c r="BZ102" s="74">
        <v>0.35449999999999998</v>
      </c>
      <c r="CA102" s="74">
        <v>0.21049999999999999</v>
      </c>
      <c r="CB102" s="74">
        <v>0.37164999999999992</v>
      </c>
      <c r="CC102" s="74">
        <v>0.30374000000000001</v>
      </c>
      <c r="CD102" s="74">
        <v>0.29379999999999995</v>
      </c>
      <c r="CE102" s="74">
        <v>0.24145</v>
      </c>
      <c r="CF102" s="74">
        <v>0.22594999999999998</v>
      </c>
      <c r="CG102" s="74">
        <v>0.25459999999999999</v>
      </c>
      <c r="CH102" s="74">
        <v>0.29944999999999999</v>
      </c>
      <c r="CJ102" s="44">
        <f t="shared" si="156"/>
        <v>3.3918499999999998</v>
      </c>
      <c r="CK102" s="74">
        <v>0.19785</v>
      </c>
      <c r="CL102" s="74">
        <v>0.33889999999999998</v>
      </c>
      <c r="CM102" s="74">
        <v>0.32</v>
      </c>
      <c r="CN102" s="74">
        <v>0.30395</v>
      </c>
      <c r="CO102" s="74">
        <v>0.3115</v>
      </c>
      <c r="CP102" s="74">
        <v>0.31474999999999992</v>
      </c>
      <c r="CQ102" s="74">
        <v>0.30934999999999996</v>
      </c>
      <c r="CR102" s="74">
        <v>0.32135000000000002</v>
      </c>
      <c r="CS102" s="74">
        <v>0.25135000000000002</v>
      </c>
      <c r="CT102" s="74">
        <v>0.22544999999999998</v>
      </c>
      <c r="CU102" s="74">
        <v>0.24084999999999995</v>
      </c>
      <c r="CV102" s="74">
        <v>0.25655</v>
      </c>
      <c r="CW102" s="205"/>
      <c r="CX102" s="44">
        <f t="shared" si="157"/>
        <v>4.2</v>
      </c>
      <c r="CY102" s="74">
        <v>0.35</v>
      </c>
      <c r="CZ102" s="74">
        <v>0.35</v>
      </c>
      <c r="DA102" s="74">
        <v>0.35</v>
      </c>
      <c r="DB102" s="74">
        <v>0.35</v>
      </c>
      <c r="DC102" s="74">
        <v>0.35</v>
      </c>
      <c r="DD102" s="74">
        <v>0.35</v>
      </c>
      <c r="DE102" s="74">
        <v>0.35</v>
      </c>
      <c r="DF102" s="74">
        <v>0.35</v>
      </c>
      <c r="DG102" s="74">
        <v>0.35</v>
      </c>
      <c r="DH102" s="74">
        <v>0.35</v>
      </c>
      <c r="DI102" s="74">
        <v>0.35</v>
      </c>
      <c r="DJ102" s="74">
        <v>0.35</v>
      </c>
    </row>
    <row r="103" spans="2:114" s="25" customFormat="1" x14ac:dyDescent="0.35">
      <c r="B103" s="52" t="s">
        <v>220</v>
      </c>
      <c r="C103" s="26"/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0</v>
      </c>
      <c r="AK103" s="53">
        <v>0</v>
      </c>
      <c r="AL103" s="53">
        <v>0</v>
      </c>
      <c r="AM103" s="53">
        <v>0</v>
      </c>
      <c r="AN103" s="53">
        <v>0</v>
      </c>
      <c r="AO103" s="53">
        <v>0</v>
      </c>
      <c r="AP103" s="53">
        <v>0</v>
      </c>
      <c r="AQ103" s="53">
        <v>0</v>
      </c>
      <c r="AR103" s="53">
        <v>0</v>
      </c>
      <c r="AT103" s="53">
        <v>0</v>
      </c>
      <c r="AU103" s="53">
        <v>0</v>
      </c>
      <c r="AV103" s="53">
        <v>0</v>
      </c>
      <c r="AW103" s="53">
        <v>0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3">
        <v>0</v>
      </c>
      <c r="BF103" s="53">
        <v>0</v>
      </c>
      <c r="BH103" s="53">
        <f t="shared" si="154"/>
        <v>0</v>
      </c>
      <c r="BI103" s="129">
        <f>BI104+BI108+BI112</f>
        <v>0</v>
      </c>
      <c r="BJ103" s="129">
        <f t="shared" ref="BJ103:BT103" si="203">BJ104+BJ108+BJ112</f>
        <v>0</v>
      </c>
      <c r="BK103" s="129">
        <f t="shared" si="203"/>
        <v>0</v>
      </c>
      <c r="BL103" s="129">
        <f t="shared" si="203"/>
        <v>0</v>
      </c>
      <c r="BM103" s="129">
        <f t="shared" si="203"/>
        <v>0</v>
      </c>
      <c r="BN103" s="129">
        <f t="shared" si="203"/>
        <v>0</v>
      </c>
      <c r="BO103" s="129">
        <f t="shared" si="203"/>
        <v>0</v>
      </c>
      <c r="BP103" s="129">
        <f t="shared" si="203"/>
        <v>0</v>
      </c>
      <c r="BQ103" s="129">
        <f t="shared" si="203"/>
        <v>0</v>
      </c>
      <c r="BR103" s="129">
        <f t="shared" si="203"/>
        <v>0</v>
      </c>
      <c r="BS103" s="129">
        <f t="shared" si="203"/>
        <v>0</v>
      </c>
      <c r="BT103" s="129">
        <f t="shared" si="203"/>
        <v>0</v>
      </c>
      <c r="BV103" s="53">
        <f t="shared" si="155"/>
        <v>0</v>
      </c>
      <c r="BW103" s="53">
        <f>BW104+BW108+BW112</f>
        <v>0</v>
      </c>
      <c r="BX103" s="53">
        <f t="shared" ref="BX103" si="204">BX104+BX108+BX112</f>
        <v>0</v>
      </c>
      <c r="BY103" s="53">
        <f t="shared" ref="BY103" si="205">BY104+BY108+BY112</f>
        <v>0</v>
      </c>
      <c r="BZ103" s="53">
        <f t="shared" ref="BZ103" si="206">BZ104+BZ108+BZ112</f>
        <v>0</v>
      </c>
      <c r="CA103" s="53">
        <f t="shared" ref="CA103" si="207">CA104+CA108+CA112</f>
        <v>0</v>
      </c>
      <c r="CB103" s="53">
        <f t="shared" ref="CB103" si="208">CB104+CB108+CB112</f>
        <v>0</v>
      </c>
      <c r="CC103" s="53">
        <f t="shared" ref="CC103" si="209">CC104+CC108+CC112</f>
        <v>0</v>
      </c>
      <c r="CD103" s="53">
        <f t="shared" ref="CD103" si="210">CD104+CD108+CD112</f>
        <v>0</v>
      </c>
      <c r="CE103" s="53">
        <f t="shared" ref="CE103" si="211">CE104+CE108+CE112</f>
        <v>0</v>
      </c>
      <c r="CF103" s="53">
        <f t="shared" ref="CF103" si="212">CF104+CF108+CF112</f>
        <v>0</v>
      </c>
      <c r="CG103" s="53">
        <f t="shared" ref="CG103" si="213">CG104+CG108+CG112</f>
        <v>0</v>
      </c>
      <c r="CH103" s="53">
        <f t="shared" ref="CH103" si="214">CH104+CH108+CH112</f>
        <v>0</v>
      </c>
      <c r="CJ103" s="53">
        <f t="shared" si="156"/>
        <v>0</v>
      </c>
      <c r="CK103" s="53">
        <f>CK104+CK108+CK112</f>
        <v>0</v>
      </c>
      <c r="CL103" s="53">
        <f t="shared" ref="CL103:CV103" si="215">CL104+CL108+CL112</f>
        <v>0</v>
      </c>
      <c r="CM103" s="53">
        <f t="shared" si="215"/>
        <v>0</v>
      </c>
      <c r="CN103" s="53">
        <f t="shared" si="215"/>
        <v>0</v>
      </c>
      <c r="CO103" s="53">
        <f t="shared" si="215"/>
        <v>0</v>
      </c>
      <c r="CP103" s="53">
        <f t="shared" si="215"/>
        <v>0</v>
      </c>
      <c r="CQ103" s="53">
        <f t="shared" si="215"/>
        <v>0</v>
      </c>
      <c r="CR103" s="53">
        <f t="shared" si="215"/>
        <v>0</v>
      </c>
      <c r="CS103" s="53">
        <f t="shared" si="215"/>
        <v>0</v>
      </c>
      <c r="CT103" s="53">
        <f t="shared" si="215"/>
        <v>0</v>
      </c>
      <c r="CU103" s="53">
        <f t="shared" si="215"/>
        <v>0</v>
      </c>
      <c r="CV103" s="53">
        <f t="shared" si="215"/>
        <v>0</v>
      </c>
      <c r="CW103" s="206"/>
      <c r="CX103" s="53">
        <f t="shared" si="157"/>
        <v>0</v>
      </c>
      <c r="CY103" s="53">
        <f>CY104+CY108+CY112</f>
        <v>0</v>
      </c>
      <c r="CZ103" s="53">
        <f t="shared" ref="CZ103:DJ103" si="216">CZ104+CZ108+CZ112</f>
        <v>0</v>
      </c>
      <c r="DA103" s="53">
        <f t="shared" si="216"/>
        <v>0</v>
      </c>
      <c r="DB103" s="53">
        <f t="shared" si="216"/>
        <v>0</v>
      </c>
      <c r="DC103" s="53">
        <f t="shared" si="216"/>
        <v>0</v>
      </c>
      <c r="DD103" s="53">
        <f t="shared" si="216"/>
        <v>0</v>
      </c>
      <c r="DE103" s="53">
        <f t="shared" si="216"/>
        <v>0</v>
      </c>
      <c r="DF103" s="53">
        <f t="shared" si="216"/>
        <v>0</v>
      </c>
      <c r="DG103" s="53">
        <f t="shared" si="216"/>
        <v>0</v>
      </c>
      <c r="DH103" s="53">
        <f t="shared" si="216"/>
        <v>0</v>
      </c>
      <c r="DI103" s="53">
        <f t="shared" si="216"/>
        <v>0</v>
      </c>
      <c r="DJ103" s="53">
        <f t="shared" si="216"/>
        <v>0</v>
      </c>
    </row>
    <row r="104" spans="2:114" s="42" customFormat="1" hidden="1" outlineLevel="1" x14ac:dyDescent="0.35">
      <c r="B104" s="54" t="s">
        <v>221</v>
      </c>
      <c r="C104" s="46"/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0</v>
      </c>
      <c r="AC104" s="44">
        <v>0</v>
      </c>
      <c r="AD104" s="44">
        <v>0</v>
      </c>
      <c r="AF104" s="44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>
        <v>0</v>
      </c>
      <c r="AR104" s="44">
        <v>0</v>
      </c>
      <c r="AT104" s="44">
        <v>0</v>
      </c>
      <c r="AU104" s="44">
        <v>0</v>
      </c>
      <c r="AV104" s="44">
        <v>0</v>
      </c>
      <c r="AW104" s="44">
        <v>0</v>
      </c>
      <c r="AX104" s="44">
        <v>0</v>
      </c>
      <c r="AY104" s="44">
        <v>0</v>
      </c>
      <c r="AZ104" s="44">
        <v>0</v>
      </c>
      <c r="BA104" s="44">
        <v>0</v>
      </c>
      <c r="BB104" s="44">
        <v>0</v>
      </c>
      <c r="BC104" s="44">
        <v>0</v>
      </c>
      <c r="BD104" s="44">
        <v>0</v>
      </c>
      <c r="BE104" s="44">
        <v>0</v>
      </c>
      <c r="BF104" s="44">
        <v>0</v>
      </c>
      <c r="BH104" s="44">
        <f t="shared" si="154"/>
        <v>0</v>
      </c>
      <c r="BI104" s="130">
        <f>SUM(BI105:BI107)</f>
        <v>0</v>
      </c>
      <c r="BJ104" s="130">
        <f t="shared" ref="BJ104:BT104" si="217">SUM(BJ105:BJ107)</f>
        <v>0</v>
      </c>
      <c r="BK104" s="130">
        <f t="shared" si="217"/>
        <v>0</v>
      </c>
      <c r="BL104" s="130">
        <f t="shared" si="217"/>
        <v>0</v>
      </c>
      <c r="BM104" s="130">
        <f t="shared" si="217"/>
        <v>0</v>
      </c>
      <c r="BN104" s="130">
        <f t="shared" si="217"/>
        <v>0</v>
      </c>
      <c r="BO104" s="130">
        <f t="shared" si="217"/>
        <v>0</v>
      </c>
      <c r="BP104" s="130">
        <f t="shared" si="217"/>
        <v>0</v>
      </c>
      <c r="BQ104" s="130">
        <f t="shared" si="217"/>
        <v>0</v>
      </c>
      <c r="BR104" s="130">
        <f t="shared" si="217"/>
        <v>0</v>
      </c>
      <c r="BS104" s="130">
        <f t="shared" si="217"/>
        <v>0</v>
      </c>
      <c r="BT104" s="130">
        <f t="shared" si="217"/>
        <v>0</v>
      </c>
      <c r="BV104" s="44">
        <f t="shared" si="155"/>
        <v>0</v>
      </c>
      <c r="BW104" s="44">
        <f>SUM(BW105:BW107)</f>
        <v>0</v>
      </c>
      <c r="BX104" s="44">
        <f t="shared" ref="BX104" si="218">SUM(BX105:BX107)</f>
        <v>0</v>
      </c>
      <c r="BY104" s="44">
        <f t="shared" ref="BY104" si="219">SUM(BY105:BY107)</f>
        <v>0</v>
      </c>
      <c r="BZ104" s="44">
        <f t="shared" ref="BZ104" si="220">SUM(BZ105:BZ107)</f>
        <v>0</v>
      </c>
      <c r="CA104" s="44">
        <f t="shared" ref="CA104" si="221">SUM(CA105:CA107)</f>
        <v>0</v>
      </c>
      <c r="CB104" s="44">
        <f t="shared" ref="CB104" si="222">SUM(CB105:CB107)</f>
        <v>0</v>
      </c>
      <c r="CC104" s="44">
        <f t="shared" ref="CC104" si="223">SUM(CC105:CC107)</f>
        <v>0</v>
      </c>
      <c r="CD104" s="44">
        <f t="shared" ref="CD104" si="224">SUM(CD105:CD107)</f>
        <v>0</v>
      </c>
      <c r="CE104" s="44">
        <f t="shared" ref="CE104" si="225">SUM(CE105:CE107)</f>
        <v>0</v>
      </c>
      <c r="CF104" s="44">
        <f t="shared" ref="CF104" si="226">SUM(CF105:CF107)</f>
        <v>0</v>
      </c>
      <c r="CG104" s="44">
        <f t="shared" ref="CG104" si="227">SUM(CG105:CG107)</f>
        <v>0</v>
      </c>
      <c r="CH104" s="44">
        <f t="shared" ref="CH104" si="228">SUM(CH105:CH107)</f>
        <v>0</v>
      </c>
      <c r="CJ104" s="44">
        <f t="shared" si="156"/>
        <v>0</v>
      </c>
      <c r="CK104" s="44">
        <f>SUM(CK105:CK107)</f>
        <v>0</v>
      </c>
      <c r="CL104" s="44">
        <f t="shared" ref="CL104:CV104" si="229">SUM(CL105:CL107)</f>
        <v>0</v>
      </c>
      <c r="CM104" s="44">
        <f t="shared" si="229"/>
        <v>0</v>
      </c>
      <c r="CN104" s="44">
        <f t="shared" si="229"/>
        <v>0</v>
      </c>
      <c r="CO104" s="44">
        <f t="shared" si="229"/>
        <v>0</v>
      </c>
      <c r="CP104" s="44">
        <f t="shared" si="229"/>
        <v>0</v>
      </c>
      <c r="CQ104" s="44">
        <f t="shared" si="229"/>
        <v>0</v>
      </c>
      <c r="CR104" s="44">
        <f t="shared" si="229"/>
        <v>0</v>
      </c>
      <c r="CS104" s="44">
        <f t="shared" si="229"/>
        <v>0</v>
      </c>
      <c r="CT104" s="44">
        <f t="shared" si="229"/>
        <v>0</v>
      </c>
      <c r="CU104" s="44">
        <f t="shared" si="229"/>
        <v>0</v>
      </c>
      <c r="CV104" s="44">
        <f t="shared" si="229"/>
        <v>0</v>
      </c>
      <c r="CW104" s="205"/>
      <c r="CX104" s="44">
        <f t="shared" si="157"/>
        <v>0</v>
      </c>
      <c r="CY104" s="44">
        <f>SUM(CY105:CY107)</f>
        <v>0</v>
      </c>
      <c r="CZ104" s="44">
        <f t="shared" ref="CZ104:DJ104" si="230">SUM(CZ105:CZ107)</f>
        <v>0</v>
      </c>
      <c r="DA104" s="44">
        <f t="shared" si="230"/>
        <v>0</v>
      </c>
      <c r="DB104" s="44">
        <f t="shared" si="230"/>
        <v>0</v>
      </c>
      <c r="DC104" s="44">
        <f t="shared" si="230"/>
        <v>0</v>
      </c>
      <c r="DD104" s="44">
        <f t="shared" si="230"/>
        <v>0</v>
      </c>
      <c r="DE104" s="44">
        <f t="shared" si="230"/>
        <v>0</v>
      </c>
      <c r="DF104" s="44">
        <f t="shared" si="230"/>
        <v>0</v>
      </c>
      <c r="DG104" s="44">
        <f t="shared" si="230"/>
        <v>0</v>
      </c>
      <c r="DH104" s="44">
        <f t="shared" si="230"/>
        <v>0</v>
      </c>
      <c r="DI104" s="44">
        <f t="shared" si="230"/>
        <v>0</v>
      </c>
      <c r="DJ104" s="44">
        <f t="shared" si="230"/>
        <v>0</v>
      </c>
    </row>
    <row r="105" spans="2:114" s="42" customFormat="1" hidden="1" outlineLevel="1" x14ac:dyDescent="0.35">
      <c r="B105" s="51" t="s">
        <v>222</v>
      </c>
      <c r="C105" s="40"/>
      <c r="D105" s="44">
        <v>0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R105" s="44">
        <v>0</v>
      </c>
      <c r="S105" s="41">
        <v>0</v>
      </c>
      <c r="T105" s="41">
        <v>0</v>
      </c>
      <c r="U105" s="41">
        <v>0</v>
      </c>
      <c r="V105" s="41">
        <v>0</v>
      </c>
      <c r="W105" s="41">
        <v>0</v>
      </c>
      <c r="X105" s="41">
        <v>0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0</v>
      </c>
      <c r="AF105" s="44">
        <v>0</v>
      </c>
      <c r="AG105" s="41">
        <v>0</v>
      </c>
      <c r="AH105" s="41">
        <v>0</v>
      </c>
      <c r="AI105" s="41">
        <v>0</v>
      </c>
      <c r="AJ105" s="41">
        <v>0</v>
      </c>
      <c r="AK105" s="41">
        <v>0</v>
      </c>
      <c r="AL105" s="41">
        <v>0</v>
      </c>
      <c r="AM105" s="41">
        <v>0</v>
      </c>
      <c r="AN105" s="41">
        <v>0</v>
      </c>
      <c r="AO105" s="41">
        <v>0</v>
      </c>
      <c r="AP105" s="41">
        <v>0</v>
      </c>
      <c r="AQ105" s="41">
        <v>0</v>
      </c>
      <c r="AR105" s="41">
        <v>0</v>
      </c>
      <c r="AT105" s="44">
        <v>0</v>
      </c>
      <c r="AU105" s="41">
        <v>0</v>
      </c>
      <c r="AV105" s="41">
        <v>0</v>
      </c>
      <c r="AW105" s="41">
        <v>0</v>
      </c>
      <c r="AX105" s="41">
        <v>0</v>
      </c>
      <c r="AY105" s="41">
        <v>0</v>
      </c>
      <c r="AZ105" s="41">
        <v>0</v>
      </c>
      <c r="BA105" s="41">
        <v>0</v>
      </c>
      <c r="BB105" s="41">
        <v>0</v>
      </c>
      <c r="BC105" s="41">
        <v>0</v>
      </c>
      <c r="BD105" s="41">
        <v>0</v>
      </c>
      <c r="BE105" s="41">
        <v>0</v>
      </c>
      <c r="BF105" s="41">
        <v>0</v>
      </c>
      <c r="BH105" s="44">
        <f t="shared" si="154"/>
        <v>0</v>
      </c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V105" s="44">
        <f t="shared" si="155"/>
        <v>0</v>
      </c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J105" s="44">
        <f t="shared" si="156"/>
        <v>0</v>
      </c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205"/>
      <c r="CX105" s="44">
        <f t="shared" si="157"/>
        <v>0</v>
      </c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</row>
    <row r="106" spans="2:114" s="42" customFormat="1" hidden="1" outlineLevel="1" x14ac:dyDescent="0.35">
      <c r="B106" s="51" t="s">
        <v>223</v>
      </c>
      <c r="C106" s="40"/>
      <c r="D106" s="44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R106" s="44">
        <v>0</v>
      </c>
      <c r="S106" s="41">
        <v>0</v>
      </c>
      <c r="T106" s="41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0</v>
      </c>
      <c r="Z106" s="41">
        <v>0</v>
      </c>
      <c r="AA106" s="41">
        <v>0</v>
      </c>
      <c r="AB106" s="41">
        <v>0</v>
      </c>
      <c r="AC106" s="41">
        <v>0</v>
      </c>
      <c r="AD106" s="41">
        <v>0</v>
      </c>
      <c r="AF106" s="44">
        <v>0</v>
      </c>
      <c r="AG106" s="41">
        <v>0</v>
      </c>
      <c r="AH106" s="41">
        <v>0</v>
      </c>
      <c r="AI106" s="41">
        <v>0</v>
      </c>
      <c r="AJ106" s="41">
        <v>0</v>
      </c>
      <c r="AK106" s="41">
        <v>0</v>
      </c>
      <c r="AL106" s="41">
        <v>0</v>
      </c>
      <c r="AM106" s="41">
        <v>0</v>
      </c>
      <c r="AN106" s="41">
        <v>0</v>
      </c>
      <c r="AO106" s="41">
        <v>0</v>
      </c>
      <c r="AP106" s="41">
        <v>0</v>
      </c>
      <c r="AQ106" s="41">
        <v>0</v>
      </c>
      <c r="AR106" s="41">
        <v>0</v>
      </c>
      <c r="AT106" s="44">
        <v>0</v>
      </c>
      <c r="AU106" s="41">
        <v>0</v>
      </c>
      <c r="AV106" s="41">
        <v>0</v>
      </c>
      <c r="AW106" s="41">
        <v>0</v>
      </c>
      <c r="AX106" s="41">
        <v>0</v>
      </c>
      <c r="AY106" s="41">
        <v>0</v>
      </c>
      <c r="AZ106" s="41">
        <v>0</v>
      </c>
      <c r="BA106" s="41">
        <v>0</v>
      </c>
      <c r="BB106" s="41">
        <v>0</v>
      </c>
      <c r="BC106" s="41">
        <v>0</v>
      </c>
      <c r="BD106" s="41">
        <v>0</v>
      </c>
      <c r="BE106" s="41">
        <v>0</v>
      </c>
      <c r="BF106" s="41">
        <v>0</v>
      </c>
      <c r="BH106" s="44">
        <f t="shared" si="154"/>
        <v>0</v>
      </c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V106" s="44">
        <f t="shared" si="155"/>
        <v>0</v>
      </c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J106" s="44">
        <f t="shared" si="156"/>
        <v>0</v>
      </c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205"/>
      <c r="CX106" s="44">
        <f t="shared" si="157"/>
        <v>0</v>
      </c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</row>
    <row r="107" spans="2:114" s="42" customFormat="1" hidden="1" outlineLevel="1" x14ac:dyDescent="0.35">
      <c r="B107" s="51" t="s">
        <v>224</v>
      </c>
      <c r="C107" s="40"/>
      <c r="D107" s="44">
        <v>0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v>0</v>
      </c>
      <c r="R107" s="44">
        <v>0</v>
      </c>
      <c r="S107" s="41">
        <v>0</v>
      </c>
      <c r="T107" s="41">
        <v>0</v>
      </c>
      <c r="U107" s="41">
        <v>0</v>
      </c>
      <c r="V107" s="41">
        <v>0</v>
      </c>
      <c r="W107" s="41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0</v>
      </c>
      <c r="AF107" s="44">
        <v>0</v>
      </c>
      <c r="AG107" s="41">
        <v>0</v>
      </c>
      <c r="AH107" s="41">
        <v>0</v>
      </c>
      <c r="AI107" s="41">
        <v>0</v>
      </c>
      <c r="AJ107" s="41">
        <v>0</v>
      </c>
      <c r="AK107" s="41">
        <v>0</v>
      </c>
      <c r="AL107" s="41">
        <v>0</v>
      </c>
      <c r="AM107" s="41">
        <v>0</v>
      </c>
      <c r="AN107" s="41">
        <v>0</v>
      </c>
      <c r="AO107" s="41">
        <v>0</v>
      </c>
      <c r="AP107" s="41">
        <v>0</v>
      </c>
      <c r="AQ107" s="41">
        <v>0</v>
      </c>
      <c r="AR107" s="41">
        <v>0</v>
      </c>
      <c r="AT107" s="44">
        <v>0</v>
      </c>
      <c r="AU107" s="41">
        <v>0</v>
      </c>
      <c r="AV107" s="41">
        <v>0</v>
      </c>
      <c r="AW107" s="41">
        <v>0</v>
      </c>
      <c r="AX107" s="41">
        <v>0</v>
      </c>
      <c r="AY107" s="41">
        <v>0</v>
      </c>
      <c r="AZ107" s="41">
        <v>0</v>
      </c>
      <c r="BA107" s="41">
        <v>0</v>
      </c>
      <c r="BB107" s="41">
        <v>0</v>
      </c>
      <c r="BC107" s="41">
        <v>0</v>
      </c>
      <c r="BD107" s="41">
        <v>0</v>
      </c>
      <c r="BE107" s="41">
        <v>0</v>
      </c>
      <c r="BF107" s="41">
        <v>0</v>
      </c>
      <c r="BH107" s="44">
        <f t="shared" si="154"/>
        <v>0</v>
      </c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V107" s="44">
        <f t="shared" si="155"/>
        <v>0</v>
      </c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J107" s="44">
        <f t="shared" si="156"/>
        <v>0</v>
      </c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205"/>
      <c r="CX107" s="44">
        <f t="shared" si="157"/>
        <v>0</v>
      </c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</row>
    <row r="108" spans="2:114" s="42" customFormat="1" hidden="1" outlineLevel="1" x14ac:dyDescent="0.35">
      <c r="B108" s="54" t="s">
        <v>225</v>
      </c>
      <c r="C108" s="46"/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R108" s="44">
        <v>0</v>
      </c>
      <c r="S108" s="44">
        <v>0</v>
      </c>
      <c r="T108" s="44">
        <v>0</v>
      </c>
      <c r="U108" s="44">
        <v>0</v>
      </c>
      <c r="V108" s="44">
        <v>0</v>
      </c>
      <c r="W108" s="44">
        <v>0</v>
      </c>
      <c r="X108" s="44">
        <v>0</v>
      </c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44">
        <v>0</v>
      </c>
      <c r="AP108" s="44">
        <v>0</v>
      </c>
      <c r="AQ108" s="44">
        <v>0</v>
      </c>
      <c r="AR108" s="44">
        <v>0</v>
      </c>
      <c r="AT108" s="44">
        <v>0</v>
      </c>
      <c r="AU108" s="44">
        <v>0</v>
      </c>
      <c r="AV108" s="44">
        <v>0</v>
      </c>
      <c r="AW108" s="44">
        <v>0</v>
      </c>
      <c r="AX108" s="44">
        <v>0</v>
      </c>
      <c r="AY108" s="44">
        <v>0</v>
      </c>
      <c r="AZ108" s="44">
        <v>0</v>
      </c>
      <c r="BA108" s="44">
        <v>0</v>
      </c>
      <c r="BB108" s="44">
        <v>0</v>
      </c>
      <c r="BC108" s="44">
        <v>0</v>
      </c>
      <c r="BD108" s="44">
        <v>0</v>
      </c>
      <c r="BE108" s="44">
        <v>0</v>
      </c>
      <c r="BF108" s="44">
        <v>0</v>
      </c>
      <c r="BH108" s="44">
        <f t="shared" si="154"/>
        <v>0</v>
      </c>
      <c r="BI108" s="130">
        <f>SUM(BI109:BI111)</f>
        <v>0</v>
      </c>
      <c r="BJ108" s="130">
        <f t="shared" ref="BJ108:BT108" si="231">SUM(BJ109:BJ111)</f>
        <v>0</v>
      </c>
      <c r="BK108" s="130">
        <f t="shared" si="231"/>
        <v>0</v>
      </c>
      <c r="BL108" s="130">
        <f t="shared" si="231"/>
        <v>0</v>
      </c>
      <c r="BM108" s="130">
        <f t="shared" si="231"/>
        <v>0</v>
      </c>
      <c r="BN108" s="130">
        <f t="shared" si="231"/>
        <v>0</v>
      </c>
      <c r="BO108" s="130">
        <f t="shared" si="231"/>
        <v>0</v>
      </c>
      <c r="BP108" s="130">
        <f t="shared" si="231"/>
        <v>0</v>
      </c>
      <c r="BQ108" s="130">
        <f t="shared" si="231"/>
        <v>0</v>
      </c>
      <c r="BR108" s="130">
        <f t="shared" si="231"/>
        <v>0</v>
      </c>
      <c r="BS108" s="130">
        <f t="shared" si="231"/>
        <v>0</v>
      </c>
      <c r="BT108" s="130">
        <f t="shared" si="231"/>
        <v>0</v>
      </c>
      <c r="BV108" s="44">
        <f t="shared" si="155"/>
        <v>0</v>
      </c>
      <c r="BW108" s="44">
        <f>SUM(BW109:BW111)</f>
        <v>0</v>
      </c>
      <c r="BX108" s="44">
        <f t="shared" ref="BX108" si="232">SUM(BX109:BX111)</f>
        <v>0</v>
      </c>
      <c r="BY108" s="44">
        <f t="shared" ref="BY108" si="233">SUM(BY109:BY111)</f>
        <v>0</v>
      </c>
      <c r="BZ108" s="44">
        <f t="shared" ref="BZ108" si="234">SUM(BZ109:BZ111)</f>
        <v>0</v>
      </c>
      <c r="CA108" s="44">
        <f t="shared" ref="CA108" si="235">SUM(CA109:CA111)</f>
        <v>0</v>
      </c>
      <c r="CB108" s="44">
        <f t="shared" ref="CB108" si="236">SUM(CB109:CB111)</f>
        <v>0</v>
      </c>
      <c r="CC108" s="44">
        <f t="shared" ref="CC108" si="237">SUM(CC109:CC111)</f>
        <v>0</v>
      </c>
      <c r="CD108" s="44">
        <f t="shared" ref="CD108" si="238">SUM(CD109:CD111)</f>
        <v>0</v>
      </c>
      <c r="CE108" s="44">
        <f t="shared" ref="CE108" si="239">SUM(CE109:CE111)</f>
        <v>0</v>
      </c>
      <c r="CF108" s="44">
        <f t="shared" ref="CF108" si="240">SUM(CF109:CF111)</f>
        <v>0</v>
      </c>
      <c r="CG108" s="44">
        <f t="shared" ref="CG108" si="241">SUM(CG109:CG111)</f>
        <v>0</v>
      </c>
      <c r="CH108" s="44">
        <f t="shared" ref="CH108" si="242">SUM(CH109:CH111)</f>
        <v>0</v>
      </c>
      <c r="CJ108" s="44">
        <f t="shared" si="156"/>
        <v>0</v>
      </c>
      <c r="CK108" s="44">
        <f>SUM(CK109:CK111)</f>
        <v>0</v>
      </c>
      <c r="CL108" s="44">
        <f t="shared" ref="CL108:CV108" si="243">SUM(CL109:CL111)</f>
        <v>0</v>
      </c>
      <c r="CM108" s="44">
        <f t="shared" si="243"/>
        <v>0</v>
      </c>
      <c r="CN108" s="44">
        <f t="shared" si="243"/>
        <v>0</v>
      </c>
      <c r="CO108" s="44">
        <f t="shared" si="243"/>
        <v>0</v>
      </c>
      <c r="CP108" s="44">
        <f t="shared" si="243"/>
        <v>0</v>
      </c>
      <c r="CQ108" s="44">
        <f t="shared" si="243"/>
        <v>0</v>
      </c>
      <c r="CR108" s="44">
        <f t="shared" si="243"/>
        <v>0</v>
      </c>
      <c r="CS108" s="44">
        <f t="shared" si="243"/>
        <v>0</v>
      </c>
      <c r="CT108" s="44">
        <f t="shared" si="243"/>
        <v>0</v>
      </c>
      <c r="CU108" s="44">
        <f t="shared" si="243"/>
        <v>0</v>
      </c>
      <c r="CV108" s="44">
        <f t="shared" si="243"/>
        <v>0</v>
      </c>
      <c r="CW108" s="205"/>
      <c r="CX108" s="44">
        <f t="shared" si="157"/>
        <v>0</v>
      </c>
      <c r="CY108" s="44">
        <f>SUM(CY109:CY111)</f>
        <v>0</v>
      </c>
      <c r="CZ108" s="44">
        <f t="shared" ref="CZ108:DJ108" si="244">SUM(CZ109:CZ111)</f>
        <v>0</v>
      </c>
      <c r="DA108" s="44">
        <f t="shared" si="244"/>
        <v>0</v>
      </c>
      <c r="DB108" s="44">
        <f t="shared" si="244"/>
        <v>0</v>
      </c>
      <c r="DC108" s="44">
        <f t="shared" si="244"/>
        <v>0</v>
      </c>
      <c r="DD108" s="44">
        <f t="shared" si="244"/>
        <v>0</v>
      </c>
      <c r="DE108" s="44">
        <f t="shared" si="244"/>
        <v>0</v>
      </c>
      <c r="DF108" s="44">
        <f t="shared" si="244"/>
        <v>0</v>
      </c>
      <c r="DG108" s="44">
        <f t="shared" si="244"/>
        <v>0</v>
      </c>
      <c r="DH108" s="44">
        <f t="shared" si="244"/>
        <v>0</v>
      </c>
      <c r="DI108" s="44">
        <f t="shared" si="244"/>
        <v>0</v>
      </c>
      <c r="DJ108" s="44">
        <f t="shared" si="244"/>
        <v>0</v>
      </c>
    </row>
    <row r="109" spans="2:114" s="42" customFormat="1" hidden="1" outlineLevel="1" x14ac:dyDescent="0.35">
      <c r="B109" s="51" t="s">
        <v>226</v>
      </c>
      <c r="C109" s="40"/>
      <c r="D109" s="44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R109" s="44">
        <v>0</v>
      </c>
      <c r="S109" s="41">
        <v>0</v>
      </c>
      <c r="T109" s="41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0</v>
      </c>
      <c r="Z109" s="41">
        <v>0</v>
      </c>
      <c r="AA109" s="41">
        <v>0</v>
      </c>
      <c r="AB109" s="41">
        <v>0</v>
      </c>
      <c r="AC109" s="41">
        <v>0</v>
      </c>
      <c r="AD109" s="41">
        <v>0</v>
      </c>
      <c r="AF109" s="44">
        <v>0</v>
      </c>
      <c r="AG109" s="41">
        <v>0</v>
      </c>
      <c r="AH109" s="41">
        <v>0</v>
      </c>
      <c r="AI109" s="41">
        <v>0</v>
      </c>
      <c r="AJ109" s="41">
        <v>0</v>
      </c>
      <c r="AK109" s="41">
        <v>0</v>
      </c>
      <c r="AL109" s="41">
        <v>0</v>
      </c>
      <c r="AM109" s="41">
        <v>0</v>
      </c>
      <c r="AN109" s="41">
        <v>0</v>
      </c>
      <c r="AO109" s="41">
        <v>0</v>
      </c>
      <c r="AP109" s="41">
        <v>0</v>
      </c>
      <c r="AQ109" s="41">
        <v>0</v>
      </c>
      <c r="AR109" s="41">
        <v>0</v>
      </c>
      <c r="AT109" s="44">
        <v>0</v>
      </c>
      <c r="AU109" s="41">
        <v>0</v>
      </c>
      <c r="AV109" s="41">
        <v>0</v>
      </c>
      <c r="AW109" s="41">
        <v>0</v>
      </c>
      <c r="AX109" s="41">
        <v>0</v>
      </c>
      <c r="AY109" s="41">
        <v>0</v>
      </c>
      <c r="AZ109" s="41">
        <v>0</v>
      </c>
      <c r="BA109" s="41">
        <v>0</v>
      </c>
      <c r="BB109" s="41">
        <v>0</v>
      </c>
      <c r="BC109" s="41">
        <v>0</v>
      </c>
      <c r="BD109" s="41">
        <v>0</v>
      </c>
      <c r="BE109" s="41">
        <v>0</v>
      </c>
      <c r="BF109" s="41">
        <v>0</v>
      </c>
      <c r="BH109" s="44">
        <f t="shared" si="154"/>
        <v>0</v>
      </c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V109" s="44">
        <f t="shared" si="155"/>
        <v>0</v>
      </c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J109" s="44">
        <f t="shared" si="156"/>
        <v>0</v>
      </c>
      <c r="CK109" s="74"/>
      <c r="CL109" s="74"/>
      <c r="CM109" s="74"/>
      <c r="CN109" s="74"/>
      <c r="CO109" s="74"/>
      <c r="CP109" s="74"/>
      <c r="CQ109" s="74"/>
      <c r="CR109" s="74"/>
      <c r="CS109" s="74"/>
      <c r="CT109" s="74"/>
      <c r="CU109" s="74"/>
      <c r="CV109" s="74"/>
      <c r="CW109" s="205"/>
      <c r="CX109" s="44">
        <f t="shared" si="157"/>
        <v>0</v>
      </c>
      <c r="CY109" s="74"/>
      <c r="CZ109" s="74"/>
      <c r="DA109" s="74"/>
      <c r="DB109" s="74"/>
      <c r="DC109" s="74"/>
      <c r="DD109" s="74"/>
      <c r="DE109" s="74"/>
      <c r="DF109" s="74"/>
      <c r="DG109" s="74"/>
      <c r="DH109" s="74"/>
      <c r="DI109" s="74"/>
      <c r="DJ109" s="74"/>
    </row>
    <row r="110" spans="2:114" s="42" customFormat="1" hidden="1" outlineLevel="1" x14ac:dyDescent="0.35">
      <c r="B110" s="51" t="s">
        <v>227</v>
      </c>
      <c r="C110" s="40"/>
      <c r="D110" s="44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v>0</v>
      </c>
      <c r="R110" s="44">
        <v>0</v>
      </c>
      <c r="S110" s="41">
        <v>0</v>
      </c>
      <c r="T110" s="41">
        <v>0</v>
      </c>
      <c r="U110" s="41">
        <v>0</v>
      </c>
      <c r="V110" s="41">
        <v>0</v>
      </c>
      <c r="W110" s="41">
        <v>0</v>
      </c>
      <c r="X110" s="41">
        <v>0</v>
      </c>
      <c r="Y110" s="41">
        <v>0</v>
      </c>
      <c r="Z110" s="41">
        <v>0</v>
      </c>
      <c r="AA110" s="41">
        <v>0</v>
      </c>
      <c r="AB110" s="41">
        <v>0</v>
      </c>
      <c r="AC110" s="41">
        <v>0</v>
      </c>
      <c r="AD110" s="41">
        <v>0</v>
      </c>
      <c r="AF110" s="44">
        <v>0</v>
      </c>
      <c r="AG110" s="41">
        <v>0</v>
      </c>
      <c r="AH110" s="41">
        <v>0</v>
      </c>
      <c r="AI110" s="41">
        <v>0</v>
      </c>
      <c r="AJ110" s="41">
        <v>0</v>
      </c>
      <c r="AK110" s="41">
        <v>0</v>
      </c>
      <c r="AL110" s="41">
        <v>0</v>
      </c>
      <c r="AM110" s="41">
        <v>0</v>
      </c>
      <c r="AN110" s="41">
        <v>0</v>
      </c>
      <c r="AO110" s="41">
        <v>0</v>
      </c>
      <c r="AP110" s="41">
        <v>0</v>
      </c>
      <c r="AQ110" s="41">
        <v>0</v>
      </c>
      <c r="AR110" s="41">
        <v>0</v>
      </c>
      <c r="AT110" s="44">
        <v>0</v>
      </c>
      <c r="AU110" s="41">
        <v>0</v>
      </c>
      <c r="AV110" s="41">
        <v>0</v>
      </c>
      <c r="AW110" s="41">
        <v>0</v>
      </c>
      <c r="AX110" s="41">
        <v>0</v>
      </c>
      <c r="AY110" s="41">
        <v>0</v>
      </c>
      <c r="AZ110" s="41">
        <v>0</v>
      </c>
      <c r="BA110" s="41">
        <v>0</v>
      </c>
      <c r="BB110" s="41">
        <v>0</v>
      </c>
      <c r="BC110" s="41">
        <v>0</v>
      </c>
      <c r="BD110" s="41">
        <v>0</v>
      </c>
      <c r="BE110" s="41">
        <v>0</v>
      </c>
      <c r="BF110" s="41">
        <v>0</v>
      </c>
      <c r="BH110" s="44">
        <f t="shared" si="154"/>
        <v>0</v>
      </c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V110" s="44">
        <f t="shared" si="155"/>
        <v>0</v>
      </c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J110" s="44">
        <f t="shared" si="156"/>
        <v>0</v>
      </c>
      <c r="CK110" s="74"/>
      <c r="CL110" s="74"/>
      <c r="CM110" s="74"/>
      <c r="CN110" s="74"/>
      <c r="CO110" s="74"/>
      <c r="CP110" s="74"/>
      <c r="CQ110" s="74"/>
      <c r="CR110" s="74"/>
      <c r="CS110" s="74"/>
      <c r="CT110" s="74"/>
      <c r="CU110" s="74"/>
      <c r="CV110" s="74"/>
      <c r="CW110" s="205"/>
      <c r="CX110" s="44">
        <f t="shared" si="157"/>
        <v>0</v>
      </c>
      <c r="CY110" s="74"/>
      <c r="CZ110" s="74"/>
      <c r="DA110" s="74"/>
      <c r="DB110" s="74"/>
      <c r="DC110" s="74"/>
      <c r="DD110" s="74"/>
      <c r="DE110" s="74"/>
      <c r="DF110" s="74"/>
      <c r="DG110" s="74"/>
      <c r="DH110" s="74"/>
      <c r="DI110" s="74"/>
      <c r="DJ110" s="74"/>
    </row>
    <row r="111" spans="2:114" s="42" customFormat="1" hidden="1" outlineLevel="1" x14ac:dyDescent="0.35">
      <c r="B111" s="51" t="s">
        <v>228</v>
      </c>
      <c r="C111" s="40"/>
      <c r="D111" s="44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R111" s="44">
        <v>0</v>
      </c>
      <c r="S111" s="41">
        <v>0</v>
      </c>
      <c r="T111" s="41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0</v>
      </c>
      <c r="Z111" s="41">
        <v>0</v>
      </c>
      <c r="AA111" s="41">
        <v>0</v>
      </c>
      <c r="AB111" s="41">
        <v>0</v>
      </c>
      <c r="AC111" s="41">
        <v>0</v>
      </c>
      <c r="AD111" s="41">
        <v>0</v>
      </c>
      <c r="AF111" s="44">
        <v>0</v>
      </c>
      <c r="AG111" s="41">
        <v>0</v>
      </c>
      <c r="AH111" s="41">
        <v>0</v>
      </c>
      <c r="AI111" s="41">
        <v>0</v>
      </c>
      <c r="AJ111" s="41">
        <v>0</v>
      </c>
      <c r="AK111" s="41">
        <v>0</v>
      </c>
      <c r="AL111" s="41">
        <v>0</v>
      </c>
      <c r="AM111" s="41">
        <v>0</v>
      </c>
      <c r="AN111" s="41">
        <v>0</v>
      </c>
      <c r="AO111" s="41">
        <v>0</v>
      </c>
      <c r="AP111" s="41">
        <v>0</v>
      </c>
      <c r="AQ111" s="41">
        <v>0</v>
      </c>
      <c r="AR111" s="41">
        <v>0</v>
      </c>
      <c r="AT111" s="44">
        <v>0</v>
      </c>
      <c r="AU111" s="41">
        <v>0</v>
      </c>
      <c r="AV111" s="41">
        <v>0</v>
      </c>
      <c r="AW111" s="41">
        <v>0</v>
      </c>
      <c r="AX111" s="41">
        <v>0</v>
      </c>
      <c r="AY111" s="41">
        <v>0</v>
      </c>
      <c r="AZ111" s="41">
        <v>0</v>
      </c>
      <c r="BA111" s="41">
        <v>0</v>
      </c>
      <c r="BB111" s="41">
        <v>0</v>
      </c>
      <c r="BC111" s="41">
        <v>0</v>
      </c>
      <c r="BD111" s="41">
        <v>0</v>
      </c>
      <c r="BE111" s="41">
        <v>0</v>
      </c>
      <c r="BF111" s="41">
        <v>0</v>
      </c>
      <c r="BH111" s="44">
        <f t="shared" si="154"/>
        <v>0</v>
      </c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V111" s="44">
        <f t="shared" si="155"/>
        <v>0</v>
      </c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J111" s="44">
        <f t="shared" si="156"/>
        <v>0</v>
      </c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205"/>
      <c r="CX111" s="44">
        <f t="shared" si="157"/>
        <v>0</v>
      </c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</row>
    <row r="112" spans="2:114" s="42" customFormat="1" hidden="1" outlineLevel="1" x14ac:dyDescent="0.35">
      <c r="B112" s="54" t="s">
        <v>229</v>
      </c>
      <c r="C112" s="46"/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44">
        <v>0</v>
      </c>
      <c r="X112" s="44">
        <v>0</v>
      </c>
      <c r="Y112" s="44">
        <v>0</v>
      </c>
      <c r="Z112" s="44">
        <v>0</v>
      </c>
      <c r="AA112" s="44">
        <v>0</v>
      </c>
      <c r="AB112" s="44">
        <v>0</v>
      </c>
      <c r="AC112" s="44">
        <v>0</v>
      </c>
      <c r="AD112" s="44">
        <v>0</v>
      </c>
      <c r="AF112" s="44">
        <v>0</v>
      </c>
      <c r="AG112" s="44">
        <v>0</v>
      </c>
      <c r="AH112" s="44">
        <v>0</v>
      </c>
      <c r="AI112" s="44">
        <v>0</v>
      </c>
      <c r="AJ112" s="44">
        <v>0</v>
      </c>
      <c r="AK112" s="44">
        <v>0</v>
      </c>
      <c r="AL112" s="44">
        <v>0</v>
      </c>
      <c r="AM112" s="44">
        <v>0</v>
      </c>
      <c r="AN112" s="44">
        <v>0</v>
      </c>
      <c r="AO112" s="44">
        <v>0</v>
      </c>
      <c r="AP112" s="44">
        <v>0</v>
      </c>
      <c r="AQ112" s="44">
        <v>0</v>
      </c>
      <c r="AR112" s="44">
        <v>0</v>
      </c>
      <c r="AT112" s="44">
        <v>0</v>
      </c>
      <c r="AU112" s="44">
        <v>0</v>
      </c>
      <c r="AV112" s="44">
        <v>0</v>
      </c>
      <c r="AW112" s="44">
        <v>0</v>
      </c>
      <c r="AX112" s="44">
        <v>0</v>
      </c>
      <c r="AY112" s="44">
        <v>0</v>
      </c>
      <c r="AZ112" s="44">
        <v>0</v>
      </c>
      <c r="BA112" s="44">
        <v>0</v>
      </c>
      <c r="BB112" s="44">
        <v>0</v>
      </c>
      <c r="BC112" s="44">
        <v>0</v>
      </c>
      <c r="BD112" s="44">
        <v>0</v>
      </c>
      <c r="BE112" s="44">
        <v>0</v>
      </c>
      <c r="BF112" s="44">
        <v>0</v>
      </c>
      <c r="BH112" s="44">
        <f t="shared" si="154"/>
        <v>0</v>
      </c>
      <c r="BI112" s="130">
        <f>SUM(BI113:BI115)</f>
        <v>0</v>
      </c>
      <c r="BJ112" s="130">
        <f t="shared" ref="BJ112:BT112" si="245">SUM(BJ113:BJ115)</f>
        <v>0</v>
      </c>
      <c r="BK112" s="130">
        <f t="shared" si="245"/>
        <v>0</v>
      </c>
      <c r="BL112" s="130">
        <f t="shared" si="245"/>
        <v>0</v>
      </c>
      <c r="BM112" s="130">
        <f t="shared" si="245"/>
        <v>0</v>
      </c>
      <c r="BN112" s="130">
        <f t="shared" si="245"/>
        <v>0</v>
      </c>
      <c r="BO112" s="130">
        <f t="shared" si="245"/>
        <v>0</v>
      </c>
      <c r="BP112" s="130">
        <f t="shared" si="245"/>
        <v>0</v>
      </c>
      <c r="BQ112" s="130">
        <f t="shared" si="245"/>
        <v>0</v>
      </c>
      <c r="BR112" s="130">
        <f t="shared" si="245"/>
        <v>0</v>
      </c>
      <c r="BS112" s="130">
        <f t="shared" si="245"/>
        <v>0</v>
      </c>
      <c r="BT112" s="130">
        <f t="shared" si="245"/>
        <v>0</v>
      </c>
      <c r="BV112" s="44">
        <f t="shared" si="155"/>
        <v>0</v>
      </c>
      <c r="BW112" s="44">
        <f>SUM(BW113:BW115)</f>
        <v>0</v>
      </c>
      <c r="BX112" s="44">
        <f t="shared" ref="BX112" si="246">SUM(BX113:BX115)</f>
        <v>0</v>
      </c>
      <c r="BY112" s="44">
        <f t="shared" ref="BY112" si="247">SUM(BY113:BY115)</f>
        <v>0</v>
      </c>
      <c r="BZ112" s="44">
        <f t="shared" ref="BZ112" si="248">SUM(BZ113:BZ115)</f>
        <v>0</v>
      </c>
      <c r="CA112" s="44">
        <f t="shared" ref="CA112" si="249">SUM(CA113:CA115)</f>
        <v>0</v>
      </c>
      <c r="CB112" s="44">
        <f t="shared" ref="CB112" si="250">SUM(CB113:CB115)</f>
        <v>0</v>
      </c>
      <c r="CC112" s="44">
        <f t="shared" ref="CC112" si="251">SUM(CC113:CC115)</f>
        <v>0</v>
      </c>
      <c r="CD112" s="44">
        <f t="shared" ref="CD112" si="252">SUM(CD113:CD115)</f>
        <v>0</v>
      </c>
      <c r="CE112" s="44">
        <f t="shared" ref="CE112" si="253">SUM(CE113:CE115)</f>
        <v>0</v>
      </c>
      <c r="CF112" s="44">
        <f t="shared" ref="CF112" si="254">SUM(CF113:CF115)</f>
        <v>0</v>
      </c>
      <c r="CG112" s="44">
        <f t="shared" ref="CG112" si="255">SUM(CG113:CG115)</f>
        <v>0</v>
      </c>
      <c r="CH112" s="44">
        <f t="shared" ref="CH112" si="256">SUM(CH113:CH115)</f>
        <v>0</v>
      </c>
      <c r="CJ112" s="44">
        <f t="shared" si="156"/>
        <v>0</v>
      </c>
      <c r="CK112" s="44">
        <f>SUM(CK113:CK115)</f>
        <v>0</v>
      </c>
      <c r="CL112" s="44">
        <f t="shared" ref="CL112:CV112" si="257">SUM(CL113:CL115)</f>
        <v>0</v>
      </c>
      <c r="CM112" s="44">
        <f t="shared" si="257"/>
        <v>0</v>
      </c>
      <c r="CN112" s="44">
        <f t="shared" si="257"/>
        <v>0</v>
      </c>
      <c r="CO112" s="44">
        <f t="shared" si="257"/>
        <v>0</v>
      </c>
      <c r="CP112" s="44">
        <f t="shared" si="257"/>
        <v>0</v>
      </c>
      <c r="CQ112" s="44">
        <f t="shared" si="257"/>
        <v>0</v>
      </c>
      <c r="CR112" s="44">
        <f t="shared" si="257"/>
        <v>0</v>
      </c>
      <c r="CS112" s="44">
        <f t="shared" si="257"/>
        <v>0</v>
      </c>
      <c r="CT112" s="44">
        <f t="shared" si="257"/>
        <v>0</v>
      </c>
      <c r="CU112" s="44">
        <f t="shared" si="257"/>
        <v>0</v>
      </c>
      <c r="CV112" s="44">
        <f t="shared" si="257"/>
        <v>0</v>
      </c>
      <c r="CW112" s="205"/>
      <c r="CX112" s="44">
        <f t="shared" si="157"/>
        <v>0</v>
      </c>
      <c r="CY112" s="44">
        <f>SUM(CY113:CY115)</f>
        <v>0</v>
      </c>
      <c r="CZ112" s="44">
        <f t="shared" ref="CZ112:DJ112" si="258">SUM(CZ113:CZ115)</f>
        <v>0</v>
      </c>
      <c r="DA112" s="44">
        <f t="shared" si="258"/>
        <v>0</v>
      </c>
      <c r="DB112" s="44">
        <f t="shared" si="258"/>
        <v>0</v>
      </c>
      <c r="DC112" s="44">
        <f t="shared" si="258"/>
        <v>0</v>
      </c>
      <c r="DD112" s="44">
        <f t="shared" si="258"/>
        <v>0</v>
      </c>
      <c r="DE112" s="44">
        <f t="shared" si="258"/>
        <v>0</v>
      </c>
      <c r="DF112" s="44">
        <f t="shared" si="258"/>
        <v>0</v>
      </c>
      <c r="DG112" s="44">
        <f t="shared" si="258"/>
        <v>0</v>
      </c>
      <c r="DH112" s="44">
        <f t="shared" si="258"/>
        <v>0</v>
      </c>
      <c r="DI112" s="44">
        <f t="shared" si="258"/>
        <v>0</v>
      </c>
      <c r="DJ112" s="44">
        <f t="shared" si="258"/>
        <v>0</v>
      </c>
    </row>
    <row r="113" spans="2:114" s="42" customFormat="1" hidden="1" outlineLevel="1" x14ac:dyDescent="0.35">
      <c r="B113" s="51" t="s">
        <v>230</v>
      </c>
      <c r="C113" s="40"/>
      <c r="D113" s="44">
        <v>0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R113" s="44">
        <v>0</v>
      </c>
      <c r="S113" s="41">
        <v>0</v>
      </c>
      <c r="T113" s="41">
        <v>0</v>
      </c>
      <c r="U113" s="41">
        <v>0</v>
      </c>
      <c r="V113" s="41">
        <v>0</v>
      </c>
      <c r="W113" s="41">
        <v>0</v>
      </c>
      <c r="X113" s="41">
        <v>0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0</v>
      </c>
      <c r="AF113" s="44">
        <v>0</v>
      </c>
      <c r="AG113" s="41">
        <v>0</v>
      </c>
      <c r="AH113" s="41">
        <v>0</v>
      </c>
      <c r="AI113" s="41">
        <v>0</v>
      </c>
      <c r="AJ113" s="41">
        <v>0</v>
      </c>
      <c r="AK113" s="41">
        <v>0</v>
      </c>
      <c r="AL113" s="41">
        <v>0</v>
      </c>
      <c r="AM113" s="41">
        <v>0</v>
      </c>
      <c r="AN113" s="41">
        <v>0</v>
      </c>
      <c r="AO113" s="41">
        <v>0</v>
      </c>
      <c r="AP113" s="41">
        <v>0</v>
      </c>
      <c r="AQ113" s="41">
        <v>0</v>
      </c>
      <c r="AR113" s="41">
        <v>0</v>
      </c>
      <c r="AT113" s="44">
        <v>0</v>
      </c>
      <c r="AU113" s="41">
        <v>0</v>
      </c>
      <c r="AV113" s="41">
        <v>0</v>
      </c>
      <c r="AW113" s="41">
        <v>0</v>
      </c>
      <c r="AX113" s="41">
        <v>0</v>
      </c>
      <c r="AY113" s="41">
        <v>0</v>
      </c>
      <c r="AZ113" s="41">
        <v>0</v>
      </c>
      <c r="BA113" s="41">
        <v>0</v>
      </c>
      <c r="BB113" s="41">
        <v>0</v>
      </c>
      <c r="BC113" s="41">
        <v>0</v>
      </c>
      <c r="BD113" s="41">
        <v>0</v>
      </c>
      <c r="BE113" s="41">
        <v>0</v>
      </c>
      <c r="BF113" s="41">
        <v>0</v>
      </c>
      <c r="BH113" s="44">
        <f t="shared" si="154"/>
        <v>0</v>
      </c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V113" s="44">
        <f t="shared" si="155"/>
        <v>0</v>
      </c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J113" s="44">
        <f t="shared" si="156"/>
        <v>0</v>
      </c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205"/>
      <c r="CX113" s="44">
        <f t="shared" si="157"/>
        <v>0</v>
      </c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</row>
    <row r="114" spans="2:114" s="42" customFormat="1" hidden="1" outlineLevel="1" x14ac:dyDescent="0.35">
      <c r="B114" s="51" t="s">
        <v>231</v>
      </c>
      <c r="C114" s="40"/>
      <c r="D114" s="44">
        <v>0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R114" s="44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0</v>
      </c>
      <c r="Z114" s="41">
        <v>0</v>
      </c>
      <c r="AA114" s="41">
        <v>0</v>
      </c>
      <c r="AB114" s="41">
        <v>0</v>
      </c>
      <c r="AC114" s="41">
        <v>0</v>
      </c>
      <c r="AD114" s="41">
        <v>0</v>
      </c>
      <c r="AF114" s="44">
        <v>0</v>
      </c>
      <c r="AG114" s="41">
        <v>0</v>
      </c>
      <c r="AH114" s="41">
        <v>0</v>
      </c>
      <c r="AI114" s="41">
        <v>0</v>
      </c>
      <c r="AJ114" s="41">
        <v>0</v>
      </c>
      <c r="AK114" s="41">
        <v>0</v>
      </c>
      <c r="AL114" s="41">
        <v>0</v>
      </c>
      <c r="AM114" s="41">
        <v>0</v>
      </c>
      <c r="AN114" s="41">
        <v>0</v>
      </c>
      <c r="AO114" s="41">
        <v>0</v>
      </c>
      <c r="AP114" s="41">
        <v>0</v>
      </c>
      <c r="AQ114" s="41">
        <v>0</v>
      </c>
      <c r="AR114" s="41">
        <v>0</v>
      </c>
      <c r="AT114" s="44">
        <v>0</v>
      </c>
      <c r="AU114" s="41">
        <v>0</v>
      </c>
      <c r="AV114" s="41">
        <v>0</v>
      </c>
      <c r="AW114" s="41">
        <v>0</v>
      </c>
      <c r="AX114" s="41">
        <v>0</v>
      </c>
      <c r="AY114" s="41">
        <v>0</v>
      </c>
      <c r="AZ114" s="41">
        <v>0</v>
      </c>
      <c r="BA114" s="41">
        <v>0</v>
      </c>
      <c r="BB114" s="41">
        <v>0</v>
      </c>
      <c r="BC114" s="41">
        <v>0</v>
      </c>
      <c r="BD114" s="41">
        <v>0</v>
      </c>
      <c r="BE114" s="41">
        <v>0</v>
      </c>
      <c r="BF114" s="41">
        <v>0</v>
      </c>
      <c r="BH114" s="44">
        <f t="shared" si="154"/>
        <v>0</v>
      </c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V114" s="44">
        <f t="shared" si="155"/>
        <v>0</v>
      </c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J114" s="44">
        <f t="shared" si="156"/>
        <v>0</v>
      </c>
      <c r="CK114" s="74"/>
      <c r="CL114" s="74"/>
      <c r="CM114" s="74"/>
      <c r="CN114" s="74"/>
      <c r="CO114" s="74"/>
      <c r="CP114" s="74"/>
      <c r="CQ114" s="74"/>
      <c r="CR114" s="74"/>
      <c r="CS114" s="74"/>
      <c r="CT114" s="74"/>
      <c r="CU114" s="74"/>
      <c r="CV114" s="74"/>
      <c r="CW114" s="205"/>
      <c r="CX114" s="44">
        <f t="shared" si="157"/>
        <v>0</v>
      </c>
      <c r="CY114" s="74"/>
      <c r="CZ114" s="74"/>
      <c r="DA114" s="74"/>
      <c r="DB114" s="74"/>
      <c r="DC114" s="74"/>
      <c r="DD114" s="74"/>
      <c r="DE114" s="74"/>
      <c r="DF114" s="74"/>
      <c r="DG114" s="74"/>
      <c r="DH114" s="74"/>
      <c r="DI114" s="74"/>
      <c r="DJ114" s="74"/>
    </row>
    <row r="115" spans="2:114" s="42" customFormat="1" hidden="1" outlineLevel="1" x14ac:dyDescent="0.35">
      <c r="B115" s="51" t="s">
        <v>232</v>
      </c>
      <c r="C115" s="40"/>
      <c r="D115" s="44">
        <v>0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v>0</v>
      </c>
      <c r="R115" s="44">
        <v>0</v>
      </c>
      <c r="S115" s="41">
        <v>0</v>
      </c>
      <c r="T115" s="41">
        <v>0</v>
      </c>
      <c r="U115" s="41">
        <v>0</v>
      </c>
      <c r="V115" s="41">
        <v>0</v>
      </c>
      <c r="W115" s="41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0</v>
      </c>
      <c r="AF115" s="44">
        <v>0</v>
      </c>
      <c r="AG115" s="41">
        <v>0</v>
      </c>
      <c r="AH115" s="41">
        <v>0</v>
      </c>
      <c r="AI115" s="41">
        <v>0</v>
      </c>
      <c r="AJ115" s="41">
        <v>0</v>
      </c>
      <c r="AK115" s="41">
        <v>0</v>
      </c>
      <c r="AL115" s="41">
        <v>0</v>
      </c>
      <c r="AM115" s="41">
        <v>0</v>
      </c>
      <c r="AN115" s="41">
        <v>0</v>
      </c>
      <c r="AO115" s="41">
        <v>0</v>
      </c>
      <c r="AP115" s="41">
        <v>0</v>
      </c>
      <c r="AQ115" s="41">
        <v>0</v>
      </c>
      <c r="AR115" s="41">
        <v>0</v>
      </c>
      <c r="AT115" s="44">
        <v>0</v>
      </c>
      <c r="AU115" s="41">
        <v>0</v>
      </c>
      <c r="AV115" s="41">
        <v>0</v>
      </c>
      <c r="AW115" s="41">
        <v>0</v>
      </c>
      <c r="AX115" s="41">
        <v>0</v>
      </c>
      <c r="AY115" s="41">
        <v>0</v>
      </c>
      <c r="AZ115" s="41">
        <v>0</v>
      </c>
      <c r="BA115" s="41">
        <v>0</v>
      </c>
      <c r="BB115" s="41">
        <v>0</v>
      </c>
      <c r="BC115" s="41">
        <v>0</v>
      </c>
      <c r="BD115" s="41">
        <v>0</v>
      </c>
      <c r="BE115" s="41">
        <v>0</v>
      </c>
      <c r="BF115" s="41">
        <v>0</v>
      </c>
      <c r="BH115" s="44">
        <f t="shared" si="154"/>
        <v>0</v>
      </c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V115" s="44">
        <f t="shared" si="155"/>
        <v>0</v>
      </c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J115" s="44">
        <f t="shared" si="156"/>
        <v>0</v>
      </c>
      <c r="CK115" s="74"/>
      <c r="CL115" s="74"/>
      <c r="CM115" s="74"/>
      <c r="CN115" s="74"/>
      <c r="CO115" s="74"/>
      <c r="CP115" s="74"/>
      <c r="CQ115" s="74"/>
      <c r="CR115" s="74"/>
      <c r="CS115" s="74"/>
      <c r="CT115" s="74"/>
      <c r="CU115" s="74"/>
      <c r="CV115" s="74"/>
      <c r="CW115" s="205"/>
      <c r="CX115" s="44">
        <f t="shared" si="157"/>
        <v>0</v>
      </c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</row>
    <row r="116" spans="2:114" s="25" customFormat="1" collapsed="1" x14ac:dyDescent="0.35">
      <c r="B116" s="52" t="s">
        <v>233</v>
      </c>
      <c r="C116" s="26"/>
      <c r="D116" s="53">
        <v>24193.398999999998</v>
      </c>
      <c r="E116" s="53">
        <v>1184.9690000000001</v>
      </c>
      <c r="F116" s="53">
        <v>2644.576</v>
      </c>
      <c r="G116" s="53">
        <v>838.78600000000006</v>
      </c>
      <c r="H116" s="53">
        <v>314.37</v>
      </c>
      <c r="I116" s="53">
        <v>397.733</v>
      </c>
      <c r="J116" s="53">
        <v>669.08600000000001</v>
      </c>
      <c r="K116" s="53">
        <v>387.30700000000002</v>
      </c>
      <c r="L116" s="53">
        <v>347.74</v>
      </c>
      <c r="M116" s="53">
        <v>9194.8379999999997</v>
      </c>
      <c r="N116" s="53">
        <v>3343.9610000000002</v>
      </c>
      <c r="O116" s="53">
        <v>4447.326</v>
      </c>
      <c r="P116" s="53">
        <v>422.70699999999999</v>
      </c>
      <c r="R116" s="53">
        <v>23191.035000000003</v>
      </c>
      <c r="S116" s="53">
        <v>1128.4459999999999</v>
      </c>
      <c r="T116" s="53">
        <v>11743.809000000001</v>
      </c>
      <c r="U116" s="53">
        <v>1664.8140000000001</v>
      </c>
      <c r="V116" s="53">
        <v>959.15200000000004</v>
      </c>
      <c r="W116" s="53">
        <v>632.75400000000002</v>
      </c>
      <c r="X116" s="53">
        <v>632.75400000000002</v>
      </c>
      <c r="Y116" s="53">
        <v>580.20600000000002</v>
      </c>
      <c r="Z116" s="53">
        <v>568.64799999999991</v>
      </c>
      <c r="AA116" s="53">
        <v>18.181000000000001</v>
      </c>
      <c r="AB116" s="53">
        <v>195.20700000000002</v>
      </c>
      <c r="AC116" s="53">
        <v>605.30700000000002</v>
      </c>
      <c r="AD116" s="53">
        <v>4461.7570000000005</v>
      </c>
      <c r="AF116" s="53">
        <v>10612.310999999998</v>
      </c>
      <c r="AG116" s="53">
        <v>2498.116</v>
      </c>
      <c r="AH116" s="53">
        <v>0</v>
      </c>
      <c r="AI116" s="53">
        <v>4744.5439999999999</v>
      </c>
      <c r="AJ116" s="53">
        <v>1223.3900000000001</v>
      </c>
      <c r="AK116" s="53">
        <v>582.04399999999998</v>
      </c>
      <c r="AL116" s="53">
        <v>14.333</v>
      </c>
      <c r="AM116" s="53">
        <v>15.99</v>
      </c>
      <c r="AN116" s="53">
        <v>3.806</v>
      </c>
      <c r="AO116" s="53">
        <v>13</v>
      </c>
      <c r="AP116" s="53">
        <v>636.79200000000003</v>
      </c>
      <c r="AQ116" s="53">
        <v>440.14800000000002</v>
      </c>
      <c r="AR116" s="53">
        <v>440.14800000000002</v>
      </c>
      <c r="AT116" s="53">
        <v>11266.947</v>
      </c>
      <c r="AU116" s="53">
        <v>1.925</v>
      </c>
      <c r="AV116" s="53">
        <v>1223.3900000000001</v>
      </c>
      <c r="AW116" s="53">
        <v>594.154</v>
      </c>
      <c r="AX116" s="53">
        <v>582.04399999999998</v>
      </c>
      <c r="AY116" s="53">
        <v>18.600000000000001</v>
      </c>
      <c r="AZ116" s="53">
        <v>0</v>
      </c>
      <c r="BA116" s="53">
        <v>1976.8920000000001</v>
      </c>
      <c r="BB116" s="53">
        <v>6123.6080000000002</v>
      </c>
      <c r="BC116" s="53">
        <v>6728.7259999999997</v>
      </c>
      <c r="BD116" s="53">
        <v>6141.6</v>
      </c>
      <c r="BE116" s="53">
        <v>6141.6</v>
      </c>
      <c r="BF116" s="53">
        <v>4066.4279999999999</v>
      </c>
      <c r="BH116" s="53">
        <f t="shared" si="154"/>
        <v>5395.4610000000002</v>
      </c>
      <c r="BI116" s="129">
        <f>SUM(BI117:BI121)</f>
        <v>0</v>
      </c>
      <c r="BJ116" s="129">
        <f t="shared" ref="BJ116:BT116" si="259">SUM(BJ117:BJ121)</f>
        <v>587.12599999999998</v>
      </c>
      <c r="BK116" s="129">
        <f t="shared" si="259"/>
        <v>0</v>
      </c>
      <c r="BL116" s="129">
        <f t="shared" si="259"/>
        <v>583.84199999999998</v>
      </c>
      <c r="BM116" s="129">
        <f t="shared" si="259"/>
        <v>1343.4580000000001</v>
      </c>
      <c r="BN116" s="129">
        <f t="shared" si="259"/>
        <v>1341.317</v>
      </c>
      <c r="BO116" s="129">
        <f t="shared" si="259"/>
        <v>774.14499999999998</v>
      </c>
      <c r="BP116" s="129">
        <f t="shared" si="259"/>
        <v>759.27300000000002</v>
      </c>
      <c r="BQ116" s="129">
        <f t="shared" si="259"/>
        <v>6.3</v>
      </c>
      <c r="BR116" s="129">
        <f t="shared" si="259"/>
        <v>0</v>
      </c>
      <c r="BS116" s="129">
        <f t="shared" si="259"/>
        <v>0</v>
      </c>
      <c r="BT116" s="129">
        <f t="shared" si="259"/>
        <v>0</v>
      </c>
      <c r="BV116" s="53">
        <f t="shared" si="155"/>
        <v>2770.7356199999999</v>
      </c>
      <c r="BW116" s="53">
        <f>SUM(BW117:BW121)</f>
        <v>0</v>
      </c>
      <c r="BX116" s="53">
        <f t="shared" ref="BX116" si="260">SUM(BX117:BX121)</f>
        <v>0</v>
      </c>
      <c r="BY116" s="53">
        <f t="shared" ref="BY116" si="261">SUM(BY117:BY121)</f>
        <v>11</v>
      </c>
      <c r="BZ116" s="53">
        <f t="shared" ref="BZ116" si="262">SUM(BZ117:BZ121)</f>
        <v>0</v>
      </c>
      <c r="CA116" s="53">
        <f t="shared" ref="CA116" si="263">SUM(CA117:CA121)</f>
        <v>0</v>
      </c>
      <c r="CB116" s="53">
        <f t="shared" ref="CB116" si="264">SUM(CB117:CB121)</f>
        <v>0</v>
      </c>
      <c r="CC116" s="53">
        <f t="shared" ref="CC116" si="265">SUM(CC117:CC121)</f>
        <v>0</v>
      </c>
      <c r="CD116" s="53">
        <f t="shared" ref="CD116" si="266">SUM(CD117:CD121)</f>
        <v>0</v>
      </c>
      <c r="CE116" s="53">
        <f t="shared" ref="CE116" si="267">SUM(CE117:CE121)</f>
        <v>12.225</v>
      </c>
      <c r="CF116" s="53">
        <f t="shared" ref="CF116" si="268">SUM(CF117:CF121)</f>
        <v>2.4449999999999998</v>
      </c>
      <c r="CG116" s="53">
        <f t="shared" ref="CG116" si="269">SUM(CG117:CG121)</f>
        <v>1306.61807</v>
      </c>
      <c r="CH116" s="53">
        <f t="shared" ref="CH116" si="270">SUM(CH117:CH121)</f>
        <v>1438.4475499999999</v>
      </c>
      <c r="CJ116" s="53">
        <f t="shared" si="156"/>
        <v>26496.189160000005</v>
      </c>
      <c r="CK116" s="53">
        <f>SUM(CK117:CK121)</f>
        <v>36.892159999999997</v>
      </c>
      <c r="CL116" s="53">
        <f t="shared" ref="CL116:CV116" si="271">SUM(CL117:CL121)</f>
        <v>2284.7950000000001</v>
      </c>
      <c r="CM116" s="53">
        <f t="shared" si="271"/>
        <v>8989.6460299999999</v>
      </c>
      <c r="CN116" s="53">
        <f t="shared" si="271"/>
        <v>4793.2465599999996</v>
      </c>
      <c r="CO116" s="53">
        <f t="shared" si="271"/>
        <v>1993.2449999999999</v>
      </c>
      <c r="CP116" s="53">
        <f t="shared" si="271"/>
        <v>243.18627999999998</v>
      </c>
      <c r="CQ116" s="53">
        <f t="shared" si="271"/>
        <v>111.29633999999999</v>
      </c>
      <c r="CR116" s="53">
        <f t="shared" si="271"/>
        <v>58.941339999999997</v>
      </c>
      <c r="CS116" s="53">
        <f t="shared" si="271"/>
        <v>116.64453999999999</v>
      </c>
      <c r="CT116" s="53">
        <f t="shared" si="271"/>
        <v>0</v>
      </c>
      <c r="CU116" s="53">
        <f t="shared" si="271"/>
        <v>7366.5729599999995</v>
      </c>
      <c r="CV116" s="53">
        <f t="shared" si="271"/>
        <v>501.72295000000003</v>
      </c>
      <c r="CW116" s="206"/>
      <c r="CX116" s="53">
        <f t="shared" si="157"/>
        <v>28746.785093333325</v>
      </c>
      <c r="CY116" s="53">
        <f>SUM(CY117:CY121)</f>
        <v>1772.551296111111</v>
      </c>
      <c r="CZ116" s="53">
        <f t="shared" ref="CZ116:DJ116" si="272">SUM(CZ117:CZ121)</f>
        <v>1872.1329561111113</v>
      </c>
      <c r="DA116" s="53">
        <f t="shared" si="272"/>
        <v>2936.4595961111113</v>
      </c>
      <c r="DB116" s="53">
        <f t="shared" si="272"/>
        <v>6959.9665161111106</v>
      </c>
      <c r="DC116" s="53">
        <f t="shared" si="272"/>
        <v>2266.5718311111114</v>
      </c>
      <c r="DD116" s="53">
        <f t="shared" si="272"/>
        <v>2586.556111111111</v>
      </c>
      <c r="DE116" s="53">
        <f t="shared" si="272"/>
        <v>2306.5742311111112</v>
      </c>
      <c r="DF116" s="53">
        <f t="shared" si="272"/>
        <v>1886.556111111111</v>
      </c>
      <c r="DG116" s="53">
        <f t="shared" si="272"/>
        <v>1621.556111111111</v>
      </c>
      <c r="DH116" s="53">
        <f t="shared" si="272"/>
        <v>1441.556111111111</v>
      </c>
      <c r="DI116" s="53">
        <f t="shared" si="272"/>
        <v>1548.152111111111</v>
      </c>
      <c r="DJ116" s="53">
        <f t="shared" si="272"/>
        <v>1548.152111111111</v>
      </c>
    </row>
    <row r="117" spans="2:114" s="42" customFormat="1" outlineLevel="1" x14ac:dyDescent="0.35">
      <c r="B117" s="54" t="s">
        <v>292</v>
      </c>
      <c r="C117" s="46"/>
      <c r="D117" s="44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R117" s="44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0</v>
      </c>
      <c r="Z117" s="41">
        <v>0</v>
      </c>
      <c r="AA117" s="41">
        <v>0</v>
      </c>
      <c r="AB117" s="41">
        <v>0</v>
      </c>
      <c r="AC117" s="41">
        <v>0</v>
      </c>
      <c r="AD117" s="41">
        <v>0</v>
      </c>
      <c r="AF117" s="44">
        <v>0</v>
      </c>
      <c r="AG117" s="41">
        <v>0</v>
      </c>
      <c r="AH117" s="41">
        <v>0</v>
      </c>
      <c r="AI117" s="41">
        <v>0</v>
      </c>
      <c r="AJ117" s="41">
        <v>0</v>
      </c>
      <c r="AK117" s="41">
        <v>0</v>
      </c>
      <c r="AL117" s="41">
        <v>0</v>
      </c>
      <c r="AM117" s="41">
        <v>0</v>
      </c>
      <c r="AN117" s="41">
        <v>0</v>
      </c>
      <c r="AO117" s="41">
        <v>0</v>
      </c>
      <c r="AP117" s="41">
        <v>0</v>
      </c>
      <c r="AQ117" s="41">
        <v>0</v>
      </c>
      <c r="AR117" s="41">
        <v>0</v>
      </c>
      <c r="AT117" s="44"/>
      <c r="AU117" s="41">
        <v>0</v>
      </c>
      <c r="AV117" s="41">
        <v>0</v>
      </c>
      <c r="AW117" s="41">
        <v>0</v>
      </c>
      <c r="AX117" s="41">
        <v>0</v>
      </c>
      <c r="AY117" s="41">
        <v>0</v>
      </c>
      <c r="AZ117" s="41">
        <v>0</v>
      </c>
      <c r="BA117" s="41">
        <v>0</v>
      </c>
      <c r="BB117" s="41">
        <v>0</v>
      </c>
      <c r="BC117" s="41">
        <v>0</v>
      </c>
      <c r="BD117" s="41">
        <v>0</v>
      </c>
      <c r="BE117" s="41">
        <v>0</v>
      </c>
      <c r="BF117" s="41">
        <v>0</v>
      </c>
      <c r="BH117" s="44">
        <f t="shared" si="154"/>
        <v>0</v>
      </c>
      <c r="BI117" s="128" t="s">
        <v>289</v>
      </c>
      <c r="BJ117" s="128" t="s">
        <v>289</v>
      </c>
      <c r="BK117" s="128" t="s">
        <v>289</v>
      </c>
      <c r="BL117" s="128" t="s">
        <v>289</v>
      </c>
      <c r="BM117" s="128" t="s">
        <v>289</v>
      </c>
      <c r="BN117" s="128" t="s">
        <v>289</v>
      </c>
      <c r="BO117" s="128" t="s">
        <v>289</v>
      </c>
      <c r="BP117" s="128" t="s">
        <v>289</v>
      </c>
      <c r="BQ117" s="128" t="s">
        <v>289</v>
      </c>
      <c r="BR117" s="128" t="s">
        <v>289</v>
      </c>
      <c r="BS117" s="128" t="s">
        <v>289</v>
      </c>
      <c r="BT117" s="128" t="s">
        <v>289</v>
      </c>
      <c r="BV117" s="44">
        <f t="shared" si="155"/>
        <v>0</v>
      </c>
      <c r="BW117" s="74">
        <v>0</v>
      </c>
      <c r="BX117" s="74">
        <v>0</v>
      </c>
      <c r="BY117" s="74">
        <v>0</v>
      </c>
      <c r="BZ117" s="74">
        <v>0</v>
      </c>
      <c r="CA117" s="74">
        <v>0</v>
      </c>
      <c r="CB117" s="74">
        <v>0</v>
      </c>
      <c r="CC117" s="74">
        <v>0</v>
      </c>
      <c r="CD117" s="74">
        <v>0</v>
      </c>
      <c r="CE117" s="74">
        <v>0</v>
      </c>
      <c r="CF117" s="74">
        <v>0</v>
      </c>
      <c r="CG117" s="74">
        <v>0</v>
      </c>
      <c r="CH117" s="74">
        <v>0</v>
      </c>
      <c r="CJ117" s="44">
        <f t="shared" si="156"/>
        <v>0</v>
      </c>
      <c r="CK117" s="74">
        <v>0</v>
      </c>
      <c r="CL117" s="74">
        <v>0</v>
      </c>
      <c r="CM117" s="74">
        <v>0</v>
      </c>
      <c r="CN117" s="74">
        <v>0</v>
      </c>
      <c r="CO117" s="74">
        <v>0</v>
      </c>
      <c r="CP117" s="74">
        <v>0</v>
      </c>
      <c r="CQ117" s="74">
        <v>0</v>
      </c>
      <c r="CR117" s="74">
        <v>0</v>
      </c>
      <c r="CS117" s="74">
        <v>0</v>
      </c>
      <c r="CT117" s="74">
        <v>0</v>
      </c>
      <c r="CU117" s="74">
        <v>0</v>
      </c>
      <c r="CV117" s="74">
        <v>0</v>
      </c>
      <c r="CW117" s="205"/>
      <c r="CX117" s="44">
        <f t="shared" si="157"/>
        <v>0</v>
      </c>
      <c r="CY117" s="74">
        <v>0</v>
      </c>
      <c r="CZ117" s="74">
        <v>0</v>
      </c>
      <c r="DA117" s="74">
        <v>0</v>
      </c>
      <c r="DB117" s="74">
        <v>0</v>
      </c>
      <c r="DC117" s="74">
        <v>0</v>
      </c>
      <c r="DD117" s="74">
        <v>0</v>
      </c>
      <c r="DE117" s="74">
        <v>0</v>
      </c>
      <c r="DF117" s="74">
        <v>0</v>
      </c>
      <c r="DG117" s="74">
        <v>0</v>
      </c>
      <c r="DH117" s="74">
        <v>0</v>
      </c>
      <c r="DI117" s="74">
        <v>0</v>
      </c>
      <c r="DJ117" s="74">
        <v>0</v>
      </c>
    </row>
    <row r="118" spans="2:114" s="42" customFormat="1" outlineLevel="1" x14ac:dyDescent="0.35">
      <c r="B118" s="54" t="s">
        <v>234</v>
      </c>
      <c r="C118" s="46"/>
      <c r="D118" s="44">
        <v>21124.323</v>
      </c>
      <c r="E118" s="41">
        <v>1184.9690000000001</v>
      </c>
      <c r="F118" s="41">
        <v>414.25</v>
      </c>
      <c r="G118" s="41">
        <v>449.12799999999999</v>
      </c>
      <c r="H118" s="41">
        <v>314.37</v>
      </c>
      <c r="I118" s="41">
        <v>305.08800000000002</v>
      </c>
      <c r="J118" s="41">
        <v>669.08600000000001</v>
      </c>
      <c r="K118" s="41">
        <v>309.03800000000001</v>
      </c>
      <c r="L118" s="41">
        <v>305.08800000000002</v>
      </c>
      <c r="M118" s="41">
        <v>9186.8529999999992</v>
      </c>
      <c r="N118" s="41">
        <v>3202.9650000000001</v>
      </c>
      <c r="O118" s="41">
        <v>4368.7659999999996</v>
      </c>
      <c r="P118" s="41">
        <v>414.72199999999998</v>
      </c>
      <c r="R118" s="44">
        <v>10441.781999999999</v>
      </c>
      <c r="S118" s="41">
        <v>1015.795</v>
      </c>
      <c r="T118" s="41">
        <v>465.85899999999998</v>
      </c>
      <c r="U118" s="41">
        <v>1615.4590000000001</v>
      </c>
      <c r="V118" s="41">
        <v>376.988</v>
      </c>
      <c r="W118" s="41">
        <v>612.26300000000003</v>
      </c>
      <c r="X118" s="41">
        <v>612.26300000000003</v>
      </c>
      <c r="Y118" s="41">
        <v>580.20600000000002</v>
      </c>
      <c r="Z118" s="41">
        <v>488.88099999999997</v>
      </c>
      <c r="AA118" s="41">
        <v>18.181000000000001</v>
      </c>
      <c r="AB118" s="41">
        <v>187.22200000000001</v>
      </c>
      <c r="AC118" s="41">
        <v>18.181000000000001</v>
      </c>
      <c r="AD118" s="41">
        <v>4450.4840000000004</v>
      </c>
      <c r="AF118" s="44">
        <v>6680.4119999999994</v>
      </c>
      <c r="AG118" s="41">
        <v>2498.116</v>
      </c>
      <c r="AH118" s="41">
        <v>0</v>
      </c>
      <c r="AI118" s="41">
        <v>4162.5</v>
      </c>
      <c r="AJ118" s="41">
        <v>0</v>
      </c>
      <c r="AK118" s="41">
        <v>0</v>
      </c>
      <c r="AL118" s="41">
        <v>0</v>
      </c>
      <c r="AM118" s="41">
        <v>15.99</v>
      </c>
      <c r="AN118" s="41">
        <v>3.806</v>
      </c>
      <c r="AO118" s="41">
        <v>0</v>
      </c>
      <c r="AP118" s="41">
        <v>0</v>
      </c>
      <c r="AQ118" s="41">
        <v>0</v>
      </c>
      <c r="AR118" s="41">
        <v>0</v>
      </c>
      <c r="AT118" s="44">
        <v>41.802</v>
      </c>
      <c r="AU118" s="41">
        <v>0</v>
      </c>
      <c r="AV118" s="41">
        <v>0</v>
      </c>
      <c r="AW118" s="41">
        <v>12.11</v>
      </c>
      <c r="AX118" s="41">
        <v>0</v>
      </c>
      <c r="AY118" s="41">
        <v>7.6</v>
      </c>
      <c r="AZ118" s="41">
        <v>0</v>
      </c>
      <c r="BA118" s="41">
        <v>1265.654</v>
      </c>
      <c r="BB118" s="41">
        <v>1265.654</v>
      </c>
      <c r="BC118" s="41">
        <v>1426.0709999999999</v>
      </c>
      <c r="BD118" s="41">
        <v>1426.0709999999999</v>
      </c>
      <c r="BE118" s="41">
        <v>1426.0709999999999</v>
      </c>
      <c r="BF118" s="41">
        <v>1426.07</v>
      </c>
      <c r="BH118" s="44">
        <f t="shared" si="154"/>
        <v>23.312999999999999</v>
      </c>
      <c r="BI118" s="128" t="s">
        <v>289</v>
      </c>
      <c r="BJ118" s="128" t="s">
        <v>289</v>
      </c>
      <c r="BK118" s="128" t="s">
        <v>289</v>
      </c>
      <c r="BL118" s="128" t="s">
        <v>289</v>
      </c>
      <c r="BM118" s="128">
        <v>2.141</v>
      </c>
      <c r="BN118" s="128" t="s">
        <v>289</v>
      </c>
      <c r="BO118" s="128">
        <v>14.872</v>
      </c>
      <c r="BP118" s="128" t="s">
        <v>289</v>
      </c>
      <c r="BQ118" s="128">
        <v>6.3</v>
      </c>
      <c r="BR118" s="128" t="s">
        <v>289</v>
      </c>
      <c r="BS118" s="128" t="s">
        <v>289</v>
      </c>
      <c r="BT118" s="128" t="s">
        <v>289</v>
      </c>
      <c r="BV118" s="44">
        <f t="shared" si="155"/>
        <v>2679.9184</v>
      </c>
      <c r="BW118" s="74">
        <v>0</v>
      </c>
      <c r="BX118" s="74">
        <v>0</v>
      </c>
      <c r="BY118" s="74">
        <v>0</v>
      </c>
      <c r="BZ118" s="74">
        <v>0</v>
      </c>
      <c r="CA118" s="74">
        <v>0</v>
      </c>
      <c r="CB118" s="74">
        <v>0</v>
      </c>
      <c r="CC118" s="74">
        <v>0</v>
      </c>
      <c r="CD118" s="74">
        <v>0</v>
      </c>
      <c r="CE118" s="74">
        <v>0</v>
      </c>
      <c r="CF118" s="74">
        <v>0</v>
      </c>
      <c r="CG118" s="74">
        <v>1304.1730700000001</v>
      </c>
      <c r="CH118" s="74">
        <v>1375.74533</v>
      </c>
      <c r="CJ118" s="44">
        <f t="shared" si="156"/>
        <v>11609.751359999998</v>
      </c>
      <c r="CK118" s="74">
        <v>34.447159999999997</v>
      </c>
      <c r="CL118" s="74">
        <v>2282.35</v>
      </c>
      <c r="CM118" s="74">
        <v>5</v>
      </c>
      <c r="CN118" s="74">
        <v>0</v>
      </c>
      <c r="CO118" s="74">
        <v>1990.8</v>
      </c>
      <c r="CP118" s="74">
        <v>4.9759200000000003</v>
      </c>
      <c r="CQ118" s="74">
        <v>49.91</v>
      </c>
      <c r="CR118" s="74">
        <v>0</v>
      </c>
      <c r="CS118" s="74">
        <v>53.4</v>
      </c>
      <c r="CT118" s="74">
        <v>0</v>
      </c>
      <c r="CU118" s="74">
        <v>7188.8682799999997</v>
      </c>
      <c r="CV118" s="74">
        <v>0</v>
      </c>
      <c r="CW118" s="205"/>
      <c r="CX118" s="44">
        <f t="shared" si="157"/>
        <v>9585.0181200000006</v>
      </c>
      <c r="CY118" s="74">
        <v>0</v>
      </c>
      <c r="CZ118" s="74">
        <v>75</v>
      </c>
      <c r="DA118" s="74">
        <v>80</v>
      </c>
      <c r="DB118" s="74">
        <v>90</v>
      </c>
      <c r="DC118" s="74">
        <v>1015</v>
      </c>
      <c r="DD118" s="74">
        <v>2015</v>
      </c>
      <c r="DE118" s="74">
        <v>1635.0181200000002</v>
      </c>
      <c r="DF118" s="74">
        <v>1215</v>
      </c>
      <c r="DG118" s="74">
        <v>950</v>
      </c>
      <c r="DH118" s="74">
        <v>770</v>
      </c>
      <c r="DI118" s="74">
        <v>870</v>
      </c>
      <c r="DJ118" s="74">
        <v>870</v>
      </c>
    </row>
    <row r="119" spans="2:114" s="42" customFormat="1" outlineLevel="1" x14ac:dyDescent="0.35">
      <c r="B119" s="54" t="s">
        <v>235</v>
      </c>
      <c r="C119" s="46"/>
      <c r="D119" s="44">
        <v>0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R119" s="44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0</v>
      </c>
      <c r="Z119" s="41">
        <v>0</v>
      </c>
      <c r="AA119" s="41">
        <v>0</v>
      </c>
      <c r="AB119" s="41">
        <v>0</v>
      </c>
      <c r="AC119" s="41">
        <v>0</v>
      </c>
      <c r="AD119" s="41">
        <v>0</v>
      </c>
      <c r="AF119" s="44">
        <v>0</v>
      </c>
      <c r="AG119" s="41">
        <v>0</v>
      </c>
      <c r="AH119" s="41">
        <v>0</v>
      </c>
      <c r="AI119" s="41">
        <v>0</v>
      </c>
      <c r="AJ119" s="41">
        <v>0</v>
      </c>
      <c r="AK119" s="41">
        <v>0</v>
      </c>
      <c r="AL119" s="41">
        <v>0</v>
      </c>
      <c r="AM119" s="41">
        <v>0</v>
      </c>
      <c r="AN119" s="41">
        <v>0</v>
      </c>
      <c r="AO119" s="41">
        <v>0</v>
      </c>
      <c r="AP119" s="41">
        <v>0</v>
      </c>
      <c r="AQ119" s="41">
        <v>0</v>
      </c>
      <c r="AR119" s="41">
        <v>0</v>
      </c>
      <c r="AT119" s="44"/>
      <c r="AU119" s="41">
        <v>0</v>
      </c>
      <c r="AV119" s="41">
        <v>0</v>
      </c>
      <c r="AW119" s="41">
        <v>0</v>
      </c>
      <c r="AX119" s="41">
        <v>0</v>
      </c>
      <c r="AY119" s="41">
        <v>0</v>
      </c>
      <c r="AZ119" s="41">
        <v>0</v>
      </c>
      <c r="BA119" s="41">
        <v>0</v>
      </c>
      <c r="BB119" s="41">
        <v>0</v>
      </c>
      <c r="BC119" s="41">
        <v>0</v>
      </c>
      <c r="BD119" s="41">
        <v>0</v>
      </c>
      <c r="BE119" s="41">
        <v>0</v>
      </c>
      <c r="BF119" s="41">
        <v>0</v>
      </c>
      <c r="BH119" s="44">
        <f t="shared" si="154"/>
        <v>0</v>
      </c>
      <c r="BI119" s="128" t="s">
        <v>289</v>
      </c>
      <c r="BJ119" s="128" t="s">
        <v>289</v>
      </c>
      <c r="BK119" s="128" t="s">
        <v>289</v>
      </c>
      <c r="BL119" s="128" t="s">
        <v>289</v>
      </c>
      <c r="BM119" s="128" t="s">
        <v>289</v>
      </c>
      <c r="BN119" s="128" t="s">
        <v>289</v>
      </c>
      <c r="BO119" s="128" t="s">
        <v>289</v>
      </c>
      <c r="BP119" s="128" t="s">
        <v>289</v>
      </c>
      <c r="BQ119" s="128" t="s">
        <v>289</v>
      </c>
      <c r="BR119" s="128" t="s">
        <v>289</v>
      </c>
      <c r="BS119" s="128" t="s">
        <v>289</v>
      </c>
      <c r="BT119" s="128" t="s">
        <v>289</v>
      </c>
      <c r="BV119" s="44">
        <f t="shared" si="155"/>
        <v>0</v>
      </c>
      <c r="BW119" s="74">
        <v>0</v>
      </c>
      <c r="BX119" s="74">
        <v>0</v>
      </c>
      <c r="BY119" s="74">
        <v>0</v>
      </c>
      <c r="BZ119" s="74">
        <v>0</v>
      </c>
      <c r="CA119" s="74">
        <v>0</v>
      </c>
      <c r="CB119" s="74">
        <v>0</v>
      </c>
      <c r="CC119" s="74">
        <v>0</v>
      </c>
      <c r="CD119" s="74">
        <v>0</v>
      </c>
      <c r="CE119" s="74">
        <v>0</v>
      </c>
      <c r="CF119" s="74">
        <v>0</v>
      </c>
      <c r="CG119" s="74">
        <v>0</v>
      </c>
      <c r="CH119" s="74">
        <v>0</v>
      </c>
      <c r="CJ119" s="44">
        <f t="shared" si="156"/>
        <v>0</v>
      </c>
      <c r="CK119" s="74">
        <v>0</v>
      </c>
      <c r="CL119" s="74">
        <v>0</v>
      </c>
      <c r="CM119" s="74">
        <v>0</v>
      </c>
      <c r="CN119" s="74">
        <v>0</v>
      </c>
      <c r="CO119" s="74">
        <v>0</v>
      </c>
      <c r="CP119" s="74">
        <v>0</v>
      </c>
      <c r="CQ119" s="74">
        <v>0</v>
      </c>
      <c r="CR119" s="74">
        <v>0</v>
      </c>
      <c r="CS119" s="74">
        <v>0</v>
      </c>
      <c r="CT119" s="74">
        <v>0</v>
      </c>
      <c r="CU119" s="74">
        <v>0</v>
      </c>
      <c r="CV119" s="74">
        <v>0</v>
      </c>
      <c r="CW119" s="205"/>
      <c r="CX119" s="44">
        <f t="shared" si="157"/>
        <v>0</v>
      </c>
      <c r="CY119" s="74">
        <v>0</v>
      </c>
      <c r="CZ119" s="74">
        <v>0</v>
      </c>
      <c r="DA119" s="74">
        <v>0</v>
      </c>
      <c r="DB119" s="74">
        <v>0</v>
      </c>
      <c r="DC119" s="74">
        <v>0</v>
      </c>
      <c r="DD119" s="74">
        <v>0</v>
      </c>
      <c r="DE119" s="74">
        <v>0</v>
      </c>
      <c r="DF119" s="74">
        <v>0</v>
      </c>
      <c r="DG119" s="74">
        <v>0</v>
      </c>
      <c r="DH119" s="74">
        <v>0</v>
      </c>
      <c r="DI119" s="74">
        <v>0</v>
      </c>
      <c r="DJ119" s="74">
        <v>0</v>
      </c>
    </row>
    <row r="120" spans="2:114" s="42" customFormat="1" outlineLevel="1" x14ac:dyDescent="0.35">
      <c r="B120" s="54" t="s">
        <v>236</v>
      </c>
      <c r="C120" s="46"/>
      <c r="D120" s="44"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v>0</v>
      </c>
      <c r="M120" s="41">
        <v>0</v>
      </c>
      <c r="N120" s="41">
        <v>0</v>
      </c>
      <c r="O120" s="41">
        <v>0</v>
      </c>
      <c r="P120" s="41">
        <v>0</v>
      </c>
      <c r="R120" s="44">
        <v>0</v>
      </c>
      <c r="S120" s="41">
        <v>0</v>
      </c>
      <c r="T120" s="41">
        <v>0</v>
      </c>
      <c r="U120" s="41">
        <v>0</v>
      </c>
      <c r="V120" s="41">
        <v>0</v>
      </c>
      <c r="W120" s="41">
        <v>0</v>
      </c>
      <c r="X120" s="41">
        <v>0</v>
      </c>
      <c r="Y120" s="41">
        <v>0</v>
      </c>
      <c r="Z120" s="41">
        <v>0</v>
      </c>
      <c r="AA120" s="41">
        <v>0</v>
      </c>
      <c r="AB120" s="41">
        <v>0</v>
      </c>
      <c r="AC120" s="41">
        <v>0</v>
      </c>
      <c r="AD120" s="41">
        <v>0</v>
      </c>
      <c r="AF120" s="44">
        <v>0</v>
      </c>
      <c r="AG120" s="41">
        <v>0</v>
      </c>
      <c r="AH120" s="41">
        <v>0</v>
      </c>
      <c r="AI120" s="41">
        <v>0</v>
      </c>
      <c r="AJ120" s="41">
        <v>0</v>
      </c>
      <c r="AK120" s="41">
        <v>0</v>
      </c>
      <c r="AL120" s="41">
        <v>0</v>
      </c>
      <c r="AM120" s="41">
        <v>0</v>
      </c>
      <c r="AN120" s="41">
        <v>0</v>
      </c>
      <c r="AO120" s="41">
        <v>0</v>
      </c>
      <c r="AP120" s="41">
        <v>0</v>
      </c>
      <c r="AQ120" s="41">
        <v>0</v>
      </c>
      <c r="AR120" s="41">
        <v>0</v>
      </c>
      <c r="AT120" s="44"/>
      <c r="AU120" s="41">
        <v>0</v>
      </c>
      <c r="AV120" s="41">
        <v>0</v>
      </c>
      <c r="AW120" s="41">
        <v>0</v>
      </c>
      <c r="AX120" s="41">
        <v>0</v>
      </c>
      <c r="AY120" s="41">
        <v>0</v>
      </c>
      <c r="AZ120" s="41">
        <v>0</v>
      </c>
      <c r="BA120" s="41">
        <v>0</v>
      </c>
      <c r="BB120" s="41">
        <v>0</v>
      </c>
      <c r="BC120" s="41">
        <v>0</v>
      </c>
      <c r="BD120" s="41">
        <v>0</v>
      </c>
      <c r="BE120" s="41">
        <v>0</v>
      </c>
      <c r="BF120" s="41">
        <v>0</v>
      </c>
      <c r="BH120" s="44">
        <f t="shared" si="154"/>
        <v>0</v>
      </c>
      <c r="BI120" s="128" t="s">
        <v>289</v>
      </c>
      <c r="BJ120" s="128" t="s">
        <v>289</v>
      </c>
      <c r="BK120" s="128" t="s">
        <v>289</v>
      </c>
      <c r="BL120" s="128" t="s">
        <v>289</v>
      </c>
      <c r="BM120" s="128" t="s">
        <v>289</v>
      </c>
      <c r="BN120" s="128" t="s">
        <v>289</v>
      </c>
      <c r="BO120" s="128" t="s">
        <v>289</v>
      </c>
      <c r="BP120" s="128" t="s">
        <v>289</v>
      </c>
      <c r="BQ120" s="128" t="s">
        <v>289</v>
      </c>
      <c r="BR120" s="128" t="s">
        <v>289</v>
      </c>
      <c r="BS120" s="128" t="s">
        <v>289</v>
      </c>
      <c r="BT120" s="128" t="s">
        <v>289</v>
      </c>
      <c r="BV120" s="44">
        <f t="shared" si="155"/>
        <v>0</v>
      </c>
      <c r="BW120" s="74">
        <v>0</v>
      </c>
      <c r="BX120" s="74">
        <v>0</v>
      </c>
      <c r="BY120" s="74">
        <v>0</v>
      </c>
      <c r="BZ120" s="74">
        <v>0</v>
      </c>
      <c r="CA120" s="74">
        <v>0</v>
      </c>
      <c r="CB120" s="74">
        <v>0</v>
      </c>
      <c r="CC120" s="74">
        <v>0</v>
      </c>
      <c r="CD120" s="74">
        <v>0</v>
      </c>
      <c r="CE120" s="74">
        <v>0</v>
      </c>
      <c r="CF120" s="74">
        <v>0</v>
      </c>
      <c r="CG120" s="74">
        <v>0</v>
      </c>
      <c r="CH120" s="74">
        <v>0</v>
      </c>
      <c r="CJ120" s="44">
        <f t="shared" si="156"/>
        <v>0</v>
      </c>
      <c r="CK120" s="74">
        <v>0</v>
      </c>
      <c r="CL120" s="74">
        <v>0</v>
      </c>
      <c r="CM120" s="74">
        <v>0</v>
      </c>
      <c r="CN120" s="74">
        <v>0</v>
      </c>
      <c r="CO120" s="74">
        <v>0</v>
      </c>
      <c r="CP120" s="74">
        <v>0</v>
      </c>
      <c r="CQ120" s="74">
        <v>0</v>
      </c>
      <c r="CR120" s="74">
        <v>0</v>
      </c>
      <c r="CS120" s="74">
        <v>0</v>
      </c>
      <c r="CT120" s="74">
        <v>0</v>
      </c>
      <c r="CU120" s="74">
        <v>0</v>
      </c>
      <c r="CV120" s="74">
        <v>0</v>
      </c>
      <c r="CW120" s="205"/>
      <c r="CX120" s="44">
        <f t="shared" si="157"/>
        <v>0</v>
      </c>
      <c r="CY120" s="74">
        <v>0</v>
      </c>
      <c r="CZ120" s="74">
        <v>0</v>
      </c>
      <c r="DA120" s="74">
        <v>0</v>
      </c>
      <c r="DB120" s="74">
        <v>0</v>
      </c>
      <c r="DC120" s="74">
        <v>0</v>
      </c>
      <c r="DD120" s="74">
        <v>0</v>
      </c>
      <c r="DE120" s="74">
        <v>0</v>
      </c>
      <c r="DF120" s="74">
        <v>0</v>
      </c>
      <c r="DG120" s="74">
        <v>0</v>
      </c>
      <c r="DH120" s="74">
        <v>0</v>
      </c>
      <c r="DI120" s="74">
        <v>0</v>
      </c>
      <c r="DJ120" s="74">
        <v>0</v>
      </c>
    </row>
    <row r="121" spans="2:114" s="42" customFormat="1" outlineLevel="1" x14ac:dyDescent="0.35">
      <c r="B121" s="54" t="s">
        <v>237</v>
      </c>
      <c r="C121" s="46"/>
      <c r="D121" s="44">
        <v>3069.0760000000005</v>
      </c>
      <c r="E121" s="41">
        <v>0</v>
      </c>
      <c r="F121" s="41">
        <v>2230.326</v>
      </c>
      <c r="G121" s="41">
        <v>389.65800000000002</v>
      </c>
      <c r="H121" s="41">
        <v>0</v>
      </c>
      <c r="I121" s="41">
        <v>92.644999999999996</v>
      </c>
      <c r="J121" s="41">
        <v>0</v>
      </c>
      <c r="K121" s="41">
        <v>78.269000000000005</v>
      </c>
      <c r="L121" s="41">
        <v>42.652000000000001</v>
      </c>
      <c r="M121" s="41">
        <v>7.9850000000000003</v>
      </c>
      <c r="N121" s="41">
        <v>140.99600000000001</v>
      </c>
      <c r="O121" s="41">
        <v>78.56</v>
      </c>
      <c r="P121" s="41">
        <v>7.9850000000000003</v>
      </c>
      <c r="R121" s="44">
        <v>12749.253000000001</v>
      </c>
      <c r="S121" s="41">
        <v>112.651</v>
      </c>
      <c r="T121" s="41">
        <v>11277.95</v>
      </c>
      <c r="U121" s="41">
        <v>49.354999999999997</v>
      </c>
      <c r="V121" s="41">
        <v>582.16399999999999</v>
      </c>
      <c r="W121" s="41">
        <v>20.491</v>
      </c>
      <c r="X121" s="41">
        <v>20.491</v>
      </c>
      <c r="Y121" s="41">
        <v>0</v>
      </c>
      <c r="Z121" s="41">
        <v>79.766999999999996</v>
      </c>
      <c r="AA121" s="41">
        <v>0</v>
      </c>
      <c r="AB121" s="41">
        <v>7.9850000000000003</v>
      </c>
      <c r="AC121" s="41">
        <v>587.12599999999998</v>
      </c>
      <c r="AD121" s="41">
        <v>11.273</v>
      </c>
      <c r="AF121" s="44">
        <v>3931.8990000000003</v>
      </c>
      <c r="AG121" s="41">
        <v>0</v>
      </c>
      <c r="AH121" s="41">
        <v>0</v>
      </c>
      <c r="AI121" s="41">
        <v>582.04399999999998</v>
      </c>
      <c r="AJ121" s="41">
        <v>1223.3900000000001</v>
      </c>
      <c r="AK121" s="41">
        <v>582.04399999999998</v>
      </c>
      <c r="AL121" s="41">
        <v>14.333</v>
      </c>
      <c r="AM121" s="41">
        <v>0</v>
      </c>
      <c r="AN121" s="41">
        <v>0</v>
      </c>
      <c r="AO121" s="41">
        <v>13</v>
      </c>
      <c r="AP121" s="41">
        <v>636.79200000000003</v>
      </c>
      <c r="AQ121" s="41">
        <v>440.14800000000002</v>
      </c>
      <c r="AR121" s="41">
        <v>440.14800000000002</v>
      </c>
      <c r="AT121" s="44">
        <v>11225.145</v>
      </c>
      <c r="AU121" s="41">
        <v>1.925</v>
      </c>
      <c r="AV121" s="41">
        <v>1223.3900000000001</v>
      </c>
      <c r="AW121" s="41">
        <v>582.04399999999998</v>
      </c>
      <c r="AX121" s="41">
        <v>582.04399999999998</v>
      </c>
      <c r="AY121" s="41">
        <v>11</v>
      </c>
      <c r="AZ121" s="41">
        <v>0</v>
      </c>
      <c r="BA121" s="41">
        <v>711.23800000000006</v>
      </c>
      <c r="BB121" s="41">
        <v>4857.9539999999997</v>
      </c>
      <c r="BC121" s="41">
        <v>5302.6549999999997</v>
      </c>
      <c r="BD121" s="41">
        <v>4715.5290000000005</v>
      </c>
      <c r="BE121" s="41">
        <v>4715.5290000000005</v>
      </c>
      <c r="BF121" s="41">
        <v>2640.3580000000002</v>
      </c>
      <c r="BH121" s="44">
        <f t="shared" si="154"/>
        <v>5372.1480000000001</v>
      </c>
      <c r="BI121" s="128" t="s">
        <v>289</v>
      </c>
      <c r="BJ121" s="128">
        <v>587.12599999999998</v>
      </c>
      <c r="BK121" s="128" t="s">
        <v>289</v>
      </c>
      <c r="BL121" s="128">
        <v>583.84199999999998</v>
      </c>
      <c r="BM121" s="128">
        <v>1341.317</v>
      </c>
      <c r="BN121" s="128">
        <v>1341.317</v>
      </c>
      <c r="BO121" s="128">
        <v>759.27300000000002</v>
      </c>
      <c r="BP121" s="128">
        <v>759.27300000000002</v>
      </c>
      <c r="BQ121" s="128" t="s">
        <v>289</v>
      </c>
      <c r="BR121" s="128" t="s">
        <v>289</v>
      </c>
      <c r="BS121" s="128" t="s">
        <v>289</v>
      </c>
      <c r="BT121" s="128" t="s">
        <v>289</v>
      </c>
      <c r="BV121" s="44">
        <f t="shared" si="155"/>
        <v>90.817220000000006</v>
      </c>
      <c r="BW121" s="74">
        <v>0</v>
      </c>
      <c r="BX121" s="74">
        <v>0</v>
      </c>
      <c r="BY121" s="74">
        <v>11</v>
      </c>
      <c r="BZ121" s="74">
        <v>0</v>
      </c>
      <c r="CA121" s="74">
        <v>0</v>
      </c>
      <c r="CB121" s="74">
        <v>0</v>
      </c>
      <c r="CC121" s="74">
        <v>0</v>
      </c>
      <c r="CD121" s="74">
        <v>0</v>
      </c>
      <c r="CE121" s="74">
        <v>12.225</v>
      </c>
      <c r="CF121" s="74">
        <v>2.4449999999999998</v>
      </c>
      <c r="CG121" s="74">
        <v>2.4449999999999998</v>
      </c>
      <c r="CH121" s="74">
        <v>62.702220000000004</v>
      </c>
      <c r="CJ121" s="44">
        <f t="shared" si="156"/>
        <v>14886.437799999996</v>
      </c>
      <c r="CK121" s="74">
        <v>2.4449999999999998</v>
      </c>
      <c r="CL121" s="74">
        <v>2.4449999999999998</v>
      </c>
      <c r="CM121" s="74">
        <v>8984.6460299999999</v>
      </c>
      <c r="CN121" s="74">
        <v>4793.2465599999996</v>
      </c>
      <c r="CO121" s="74">
        <v>2.4449999999999998</v>
      </c>
      <c r="CP121" s="74">
        <v>238.21035999999998</v>
      </c>
      <c r="CQ121" s="74">
        <v>61.386339999999997</v>
      </c>
      <c r="CR121" s="74">
        <v>58.941339999999997</v>
      </c>
      <c r="CS121" s="74">
        <v>63.244539999999994</v>
      </c>
      <c r="CT121" s="74">
        <v>0</v>
      </c>
      <c r="CU121" s="74">
        <v>177.70468</v>
      </c>
      <c r="CV121" s="74">
        <v>501.72295000000003</v>
      </c>
      <c r="CW121" s="205"/>
      <c r="CX121" s="44">
        <f t="shared" si="157"/>
        <v>19161.766973333335</v>
      </c>
      <c r="CY121" s="74">
        <v>1772.551296111111</v>
      </c>
      <c r="CZ121" s="74">
        <v>1797.1329561111113</v>
      </c>
      <c r="DA121" s="74">
        <v>2856.4595961111113</v>
      </c>
      <c r="DB121" s="74">
        <v>6869.9665161111106</v>
      </c>
      <c r="DC121" s="74">
        <v>1251.5718311111111</v>
      </c>
      <c r="DD121" s="74">
        <v>571.55611111111114</v>
      </c>
      <c r="DE121" s="74">
        <v>671.55611111111114</v>
      </c>
      <c r="DF121" s="74">
        <v>671.55611111111114</v>
      </c>
      <c r="DG121" s="74">
        <v>671.55611111111114</v>
      </c>
      <c r="DH121" s="74">
        <v>671.55611111111114</v>
      </c>
      <c r="DI121" s="74">
        <v>678.15211111111114</v>
      </c>
      <c r="DJ121" s="74">
        <v>678.15211111111114</v>
      </c>
    </row>
    <row r="122" spans="2:114" s="25" customFormat="1" x14ac:dyDescent="0.35">
      <c r="B122" s="52" t="s">
        <v>238</v>
      </c>
      <c r="C122" s="26"/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53">
        <v>0</v>
      </c>
      <c r="AR122" s="53">
        <v>0</v>
      </c>
      <c r="AT122" s="53">
        <v>0</v>
      </c>
      <c r="AU122" s="53">
        <v>0</v>
      </c>
      <c r="AV122" s="53">
        <v>0</v>
      </c>
      <c r="AW122" s="53">
        <v>0</v>
      </c>
      <c r="AX122" s="53">
        <v>0</v>
      </c>
      <c r="AY122" s="53">
        <v>0</v>
      </c>
      <c r="AZ122" s="53">
        <v>0</v>
      </c>
      <c r="BA122" s="53">
        <v>0</v>
      </c>
      <c r="BB122" s="53">
        <v>0</v>
      </c>
      <c r="BC122" s="53">
        <v>0</v>
      </c>
      <c r="BD122" s="53">
        <v>0</v>
      </c>
      <c r="BE122" s="53">
        <v>0</v>
      </c>
      <c r="BF122" s="53">
        <v>0</v>
      </c>
      <c r="BH122" s="53">
        <f t="shared" si="154"/>
        <v>0</v>
      </c>
      <c r="BI122" s="129">
        <f>SUM(BI123:BI125)</f>
        <v>0</v>
      </c>
      <c r="BJ122" s="129">
        <f t="shared" ref="BJ122:BT122" si="273">SUM(BJ123:BJ125)</f>
        <v>0</v>
      </c>
      <c r="BK122" s="129">
        <f t="shared" si="273"/>
        <v>0</v>
      </c>
      <c r="BL122" s="129">
        <f t="shared" si="273"/>
        <v>0</v>
      </c>
      <c r="BM122" s="129">
        <f t="shared" si="273"/>
        <v>0</v>
      </c>
      <c r="BN122" s="129">
        <f t="shared" si="273"/>
        <v>0</v>
      </c>
      <c r="BO122" s="129">
        <f t="shared" si="273"/>
        <v>0</v>
      </c>
      <c r="BP122" s="129">
        <f t="shared" si="273"/>
        <v>0</v>
      </c>
      <c r="BQ122" s="129">
        <f t="shared" si="273"/>
        <v>0</v>
      </c>
      <c r="BR122" s="129">
        <f t="shared" si="273"/>
        <v>0</v>
      </c>
      <c r="BS122" s="129">
        <f t="shared" si="273"/>
        <v>0</v>
      </c>
      <c r="BT122" s="129">
        <f t="shared" si="273"/>
        <v>0</v>
      </c>
      <c r="BV122" s="53">
        <f t="shared" si="155"/>
        <v>0</v>
      </c>
      <c r="BW122" s="53">
        <f>SUM(BW123:BW125)</f>
        <v>0</v>
      </c>
      <c r="BX122" s="53">
        <f t="shared" ref="BX122" si="274">SUM(BX123:BX125)</f>
        <v>0</v>
      </c>
      <c r="BY122" s="53">
        <f t="shared" ref="BY122" si="275">SUM(BY123:BY125)</f>
        <v>0</v>
      </c>
      <c r="BZ122" s="53">
        <f t="shared" ref="BZ122" si="276">SUM(BZ123:BZ125)</f>
        <v>0</v>
      </c>
      <c r="CA122" s="53">
        <f t="shared" ref="CA122" si="277">SUM(CA123:CA125)</f>
        <v>0</v>
      </c>
      <c r="CB122" s="53">
        <f t="shared" ref="CB122" si="278">SUM(CB123:CB125)</f>
        <v>0</v>
      </c>
      <c r="CC122" s="53">
        <f t="shared" ref="CC122" si="279">SUM(CC123:CC125)</f>
        <v>0</v>
      </c>
      <c r="CD122" s="53">
        <f t="shared" ref="CD122" si="280">SUM(CD123:CD125)</f>
        <v>0</v>
      </c>
      <c r="CE122" s="53">
        <f t="shared" ref="CE122" si="281">SUM(CE123:CE125)</f>
        <v>0</v>
      </c>
      <c r="CF122" s="53">
        <f t="shared" ref="CF122" si="282">SUM(CF123:CF125)</f>
        <v>0</v>
      </c>
      <c r="CG122" s="53">
        <f t="shared" ref="CG122" si="283">SUM(CG123:CG125)</f>
        <v>0</v>
      </c>
      <c r="CH122" s="53">
        <f t="shared" ref="CH122" si="284">SUM(CH123:CH125)</f>
        <v>0</v>
      </c>
      <c r="CJ122" s="53">
        <f t="shared" si="156"/>
        <v>0</v>
      </c>
      <c r="CK122" s="53">
        <f>SUM(CK123:CK125)</f>
        <v>0</v>
      </c>
      <c r="CL122" s="53">
        <f t="shared" ref="CL122:CV122" si="285">SUM(CL123:CL125)</f>
        <v>0</v>
      </c>
      <c r="CM122" s="53">
        <f t="shared" si="285"/>
        <v>0</v>
      </c>
      <c r="CN122" s="53">
        <f t="shared" si="285"/>
        <v>0</v>
      </c>
      <c r="CO122" s="53">
        <f t="shared" si="285"/>
        <v>0</v>
      </c>
      <c r="CP122" s="53">
        <f t="shared" si="285"/>
        <v>0</v>
      </c>
      <c r="CQ122" s="53">
        <f t="shared" si="285"/>
        <v>0</v>
      </c>
      <c r="CR122" s="53">
        <f t="shared" si="285"/>
        <v>0</v>
      </c>
      <c r="CS122" s="53">
        <f t="shared" si="285"/>
        <v>0</v>
      </c>
      <c r="CT122" s="53">
        <f t="shared" si="285"/>
        <v>0</v>
      </c>
      <c r="CU122" s="53">
        <f t="shared" si="285"/>
        <v>0</v>
      </c>
      <c r="CV122" s="53">
        <f t="shared" si="285"/>
        <v>0</v>
      </c>
      <c r="CW122" s="206"/>
      <c r="CX122" s="53">
        <f t="shared" si="157"/>
        <v>0</v>
      </c>
      <c r="CY122" s="53">
        <f>SUM(CY123:CY125)</f>
        <v>0</v>
      </c>
      <c r="CZ122" s="53">
        <f t="shared" ref="CZ122:DJ122" si="286">SUM(CZ123:CZ125)</f>
        <v>0</v>
      </c>
      <c r="DA122" s="53">
        <f t="shared" si="286"/>
        <v>0</v>
      </c>
      <c r="DB122" s="53">
        <f t="shared" si="286"/>
        <v>0</v>
      </c>
      <c r="DC122" s="53">
        <f t="shared" si="286"/>
        <v>0</v>
      </c>
      <c r="DD122" s="53">
        <f t="shared" si="286"/>
        <v>0</v>
      </c>
      <c r="DE122" s="53">
        <f t="shared" si="286"/>
        <v>0</v>
      </c>
      <c r="DF122" s="53">
        <f t="shared" si="286"/>
        <v>0</v>
      </c>
      <c r="DG122" s="53">
        <f t="shared" si="286"/>
        <v>0</v>
      </c>
      <c r="DH122" s="53">
        <f t="shared" si="286"/>
        <v>0</v>
      </c>
      <c r="DI122" s="53">
        <f t="shared" si="286"/>
        <v>0</v>
      </c>
      <c r="DJ122" s="53">
        <f t="shared" si="286"/>
        <v>0</v>
      </c>
    </row>
    <row r="123" spans="2:114" s="42" customFormat="1" hidden="1" outlineLevel="1" x14ac:dyDescent="0.35">
      <c r="B123" s="54" t="s">
        <v>239</v>
      </c>
      <c r="C123" s="46"/>
      <c r="D123" s="44">
        <v>0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v>0</v>
      </c>
      <c r="R123" s="44">
        <v>0</v>
      </c>
      <c r="S123" s="41">
        <v>0</v>
      </c>
      <c r="T123" s="41">
        <v>0</v>
      </c>
      <c r="U123" s="41">
        <v>0</v>
      </c>
      <c r="V123" s="41">
        <v>0</v>
      </c>
      <c r="W123" s="41">
        <v>0</v>
      </c>
      <c r="X123" s="41">
        <v>0</v>
      </c>
      <c r="Y123" s="41">
        <v>0</v>
      </c>
      <c r="Z123" s="41">
        <v>0</v>
      </c>
      <c r="AA123" s="41">
        <v>0</v>
      </c>
      <c r="AB123" s="41">
        <v>0</v>
      </c>
      <c r="AC123" s="41">
        <v>0</v>
      </c>
      <c r="AD123" s="41">
        <v>0</v>
      </c>
      <c r="AF123" s="44">
        <v>0</v>
      </c>
      <c r="AG123" s="41">
        <v>0</v>
      </c>
      <c r="AH123" s="41">
        <v>0</v>
      </c>
      <c r="AI123" s="41">
        <v>0</v>
      </c>
      <c r="AJ123" s="41">
        <v>0</v>
      </c>
      <c r="AK123" s="41">
        <v>0</v>
      </c>
      <c r="AL123" s="41">
        <v>0</v>
      </c>
      <c r="AM123" s="41">
        <v>0</v>
      </c>
      <c r="AN123" s="41">
        <v>0</v>
      </c>
      <c r="AO123" s="41">
        <v>0</v>
      </c>
      <c r="AP123" s="41">
        <v>0</v>
      </c>
      <c r="AQ123" s="41">
        <v>0</v>
      </c>
      <c r="AR123" s="41">
        <v>0</v>
      </c>
      <c r="AT123" s="44">
        <v>0</v>
      </c>
      <c r="AU123" s="41">
        <v>0</v>
      </c>
      <c r="AV123" s="41">
        <v>0</v>
      </c>
      <c r="AW123" s="41">
        <v>0</v>
      </c>
      <c r="AX123" s="41">
        <v>0</v>
      </c>
      <c r="AY123" s="41">
        <v>0</v>
      </c>
      <c r="AZ123" s="41">
        <v>0</v>
      </c>
      <c r="BA123" s="41">
        <v>0</v>
      </c>
      <c r="BB123" s="41">
        <v>0</v>
      </c>
      <c r="BC123" s="41">
        <v>0</v>
      </c>
      <c r="BD123" s="41">
        <v>0</v>
      </c>
      <c r="BE123" s="41">
        <v>0</v>
      </c>
      <c r="BF123" s="41">
        <v>0</v>
      </c>
      <c r="BH123" s="44">
        <f t="shared" si="154"/>
        <v>0</v>
      </c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V123" s="44">
        <f t="shared" si="155"/>
        <v>0</v>
      </c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J123" s="44">
        <f t="shared" si="156"/>
        <v>0</v>
      </c>
      <c r="CK123" s="74"/>
      <c r="CL123" s="74"/>
      <c r="CM123" s="74"/>
      <c r="CN123" s="74"/>
      <c r="CO123" s="74"/>
      <c r="CP123" s="74"/>
      <c r="CQ123" s="74"/>
      <c r="CR123" s="74"/>
      <c r="CS123" s="74"/>
      <c r="CT123" s="74"/>
      <c r="CU123" s="74"/>
      <c r="CV123" s="74"/>
      <c r="CW123" s="205"/>
      <c r="CX123" s="44">
        <f t="shared" si="157"/>
        <v>0</v>
      </c>
      <c r="CY123" s="74"/>
      <c r="CZ123" s="74"/>
      <c r="DA123" s="74"/>
      <c r="DB123" s="74"/>
      <c r="DC123" s="74"/>
      <c r="DD123" s="74"/>
      <c r="DE123" s="74"/>
      <c r="DF123" s="74"/>
      <c r="DG123" s="74"/>
      <c r="DH123" s="74"/>
      <c r="DI123" s="74"/>
      <c r="DJ123" s="74"/>
    </row>
    <row r="124" spans="2:114" s="42" customFormat="1" hidden="1" outlineLevel="1" x14ac:dyDescent="0.35">
      <c r="B124" s="54" t="s">
        <v>240</v>
      </c>
      <c r="C124" s="46"/>
      <c r="D124" s="44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R124" s="44">
        <v>0</v>
      </c>
      <c r="S124" s="41">
        <v>0</v>
      </c>
      <c r="T124" s="41">
        <v>0</v>
      </c>
      <c r="U124" s="41">
        <v>0</v>
      </c>
      <c r="V124" s="41">
        <v>0</v>
      </c>
      <c r="W124" s="41">
        <v>0</v>
      </c>
      <c r="X124" s="41">
        <v>0</v>
      </c>
      <c r="Y124" s="41">
        <v>0</v>
      </c>
      <c r="Z124" s="41">
        <v>0</v>
      </c>
      <c r="AA124" s="41">
        <v>0</v>
      </c>
      <c r="AB124" s="41">
        <v>0</v>
      </c>
      <c r="AC124" s="41">
        <v>0</v>
      </c>
      <c r="AD124" s="41">
        <v>0</v>
      </c>
      <c r="AF124" s="44">
        <v>0</v>
      </c>
      <c r="AG124" s="41">
        <v>0</v>
      </c>
      <c r="AH124" s="41">
        <v>0</v>
      </c>
      <c r="AI124" s="41">
        <v>0</v>
      </c>
      <c r="AJ124" s="41">
        <v>0</v>
      </c>
      <c r="AK124" s="41">
        <v>0</v>
      </c>
      <c r="AL124" s="41">
        <v>0</v>
      </c>
      <c r="AM124" s="41">
        <v>0</v>
      </c>
      <c r="AN124" s="41">
        <v>0</v>
      </c>
      <c r="AO124" s="41">
        <v>0</v>
      </c>
      <c r="AP124" s="41">
        <v>0</v>
      </c>
      <c r="AQ124" s="41">
        <v>0</v>
      </c>
      <c r="AR124" s="41">
        <v>0</v>
      </c>
      <c r="AT124" s="44">
        <v>0</v>
      </c>
      <c r="AU124" s="41">
        <v>0</v>
      </c>
      <c r="AV124" s="41">
        <v>0</v>
      </c>
      <c r="AW124" s="41">
        <v>0</v>
      </c>
      <c r="AX124" s="41">
        <v>0</v>
      </c>
      <c r="AY124" s="41">
        <v>0</v>
      </c>
      <c r="AZ124" s="41">
        <v>0</v>
      </c>
      <c r="BA124" s="41">
        <v>0</v>
      </c>
      <c r="BB124" s="41">
        <v>0</v>
      </c>
      <c r="BC124" s="41">
        <v>0</v>
      </c>
      <c r="BD124" s="41">
        <v>0</v>
      </c>
      <c r="BE124" s="41">
        <v>0</v>
      </c>
      <c r="BF124" s="41">
        <v>0</v>
      </c>
      <c r="BH124" s="44">
        <f t="shared" si="154"/>
        <v>0</v>
      </c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V124" s="44">
        <f t="shared" si="155"/>
        <v>0</v>
      </c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J124" s="44">
        <f t="shared" si="156"/>
        <v>0</v>
      </c>
      <c r="CK124" s="74"/>
      <c r="CL124" s="74"/>
      <c r="CM124" s="74"/>
      <c r="CN124" s="74"/>
      <c r="CO124" s="74"/>
      <c r="CP124" s="74"/>
      <c r="CQ124" s="74"/>
      <c r="CR124" s="74"/>
      <c r="CS124" s="74"/>
      <c r="CT124" s="74"/>
      <c r="CU124" s="74"/>
      <c r="CV124" s="74"/>
      <c r="CW124" s="205"/>
      <c r="CX124" s="44">
        <f t="shared" si="157"/>
        <v>0</v>
      </c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</row>
    <row r="125" spans="2:114" s="42" customFormat="1" hidden="1" outlineLevel="1" x14ac:dyDescent="0.35">
      <c r="B125" s="54" t="s">
        <v>241</v>
      </c>
      <c r="C125" s="46"/>
      <c r="D125" s="44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v>0</v>
      </c>
      <c r="R125" s="44">
        <v>0</v>
      </c>
      <c r="S125" s="41">
        <v>0</v>
      </c>
      <c r="T125" s="41">
        <v>0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  <c r="Z125" s="41">
        <v>0</v>
      </c>
      <c r="AA125" s="41">
        <v>0</v>
      </c>
      <c r="AB125" s="41">
        <v>0</v>
      </c>
      <c r="AC125" s="41">
        <v>0</v>
      </c>
      <c r="AD125" s="41">
        <v>0</v>
      </c>
      <c r="AF125" s="44">
        <v>0</v>
      </c>
      <c r="AG125" s="41">
        <v>0</v>
      </c>
      <c r="AH125" s="41">
        <v>0</v>
      </c>
      <c r="AI125" s="41">
        <v>0</v>
      </c>
      <c r="AJ125" s="41">
        <v>0</v>
      </c>
      <c r="AK125" s="41">
        <v>0</v>
      </c>
      <c r="AL125" s="41">
        <v>0</v>
      </c>
      <c r="AM125" s="41">
        <v>0</v>
      </c>
      <c r="AN125" s="41">
        <v>0</v>
      </c>
      <c r="AO125" s="41">
        <v>0</v>
      </c>
      <c r="AP125" s="41">
        <v>0</v>
      </c>
      <c r="AQ125" s="41">
        <v>0</v>
      </c>
      <c r="AR125" s="41">
        <v>0</v>
      </c>
      <c r="AT125" s="44">
        <v>0</v>
      </c>
      <c r="AU125" s="41">
        <v>0</v>
      </c>
      <c r="AV125" s="41">
        <v>0</v>
      </c>
      <c r="AW125" s="41">
        <v>0</v>
      </c>
      <c r="AX125" s="41">
        <v>0</v>
      </c>
      <c r="AY125" s="41">
        <v>0</v>
      </c>
      <c r="AZ125" s="41">
        <v>0</v>
      </c>
      <c r="BA125" s="41">
        <v>0</v>
      </c>
      <c r="BB125" s="41">
        <v>0</v>
      </c>
      <c r="BC125" s="41">
        <v>0</v>
      </c>
      <c r="BD125" s="41">
        <v>0</v>
      </c>
      <c r="BE125" s="41">
        <v>0</v>
      </c>
      <c r="BF125" s="41">
        <v>0</v>
      </c>
      <c r="BH125" s="44">
        <f t="shared" si="154"/>
        <v>0</v>
      </c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V125" s="44">
        <f t="shared" si="155"/>
        <v>0</v>
      </c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J125" s="44">
        <f t="shared" si="156"/>
        <v>0</v>
      </c>
      <c r="CK125" s="74"/>
      <c r="CL125" s="74"/>
      <c r="CM125" s="74"/>
      <c r="CN125" s="74"/>
      <c r="CO125" s="74"/>
      <c r="CP125" s="74"/>
      <c r="CQ125" s="74"/>
      <c r="CR125" s="74"/>
      <c r="CS125" s="74"/>
      <c r="CT125" s="74"/>
      <c r="CU125" s="74"/>
      <c r="CV125" s="74"/>
      <c r="CW125" s="205"/>
      <c r="CX125" s="44">
        <f t="shared" si="157"/>
        <v>0</v>
      </c>
      <c r="CY125" s="74"/>
      <c r="CZ125" s="74"/>
      <c r="DA125" s="74"/>
      <c r="DB125" s="74"/>
      <c r="DC125" s="74"/>
      <c r="DD125" s="74"/>
      <c r="DE125" s="74"/>
      <c r="DF125" s="74"/>
      <c r="DG125" s="74"/>
      <c r="DH125" s="74"/>
      <c r="DI125" s="74"/>
      <c r="DJ125" s="74"/>
    </row>
    <row r="126" spans="2:114" collapsed="1" x14ac:dyDescent="0.35">
      <c r="B126" s="26"/>
      <c r="C126" s="26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32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32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32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32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32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32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</row>
    <row r="127" spans="2:114" x14ac:dyDescent="0.35">
      <c r="B127" s="37" t="s">
        <v>242</v>
      </c>
      <c r="C127" s="26"/>
      <c r="D127" s="38">
        <v>-1835.7019999999902</v>
      </c>
      <c r="E127" s="38">
        <v>-17848.663</v>
      </c>
      <c r="F127" s="38">
        <v>925.88100000000486</v>
      </c>
      <c r="G127" s="38">
        <v>5425.5940000000046</v>
      </c>
      <c r="H127" s="38">
        <v>-4202.0610000000015</v>
      </c>
      <c r="I127" s="38">
        <v>1518.2209999999977</v>
      </c>
      <c r="J127" s="38">
        <v>-3176.3830000000016</v>
      </c>
      <c r="K127" s="38">
        <v>-1469.4060000000027</v>
      </c>
      <c r="L127" s="38">
        <v>5497.1829999999973</v>
      </c>
      <c r="M127" s="38">
        <v>-6867.369999999999</v>
      </c>
      <c r="N127" s="38">
        <v>-11083.146999999997</v>
      </c>
      <c r="O127" s="38">
        <v>-1024.4250000000029</v>
      </c>
      <c r="P127" s="38">
        <v>30468.874000000003</v>
      </c>
      <c r="R127" s="38">
        <v>7096.831000000122</v>
      </c>
      <c r="S127" s="38">
        <v>-6665.5040000000008</v>
      </c>
      <c r="T127" s="38">
        <v>-11739.227000000006</v>
      </c>
      <c r="U127" s="38">
        <v>1109.3999999999978</v>
      </c>
      <c r="V127" s="38">
        <v>-15557.786</v>
      </c>
      <c r="W127" s="38">
        <v>-139.53399999999601</v>
      </c>
      <c r="X127" s="38">
        <v>4957.489999999998</v>
      </c>
      <c r="Y127" s="38">
        <v>-3094.9669999999933</v>
      </c>
      <c r="Z127" s="38">
        <v>-5904.1749999999993</v>
      </c>
      <c r="AA127" s="38">
        <v>243.22699999999895</v>
      </c>
      <c r="AB127" s="38">
        <v>-1013.5529999999999</v>
      </c>
      <c r="AC127" s="38">
        <v>5981.0580000000009</v>
      </c>
      <c r="AD127" s="38">
        <v>38920.402000000009</v>
      </c>
      <c r="AF127" s="38">
        <v>-9520.5310000000754</v>
      </c>
      <c r="AG127" s="38">
        <v>-24306.339000000007</v>
      </c>
      <c r="AH127" s="38">
        <v>-9191.1390000000029</v>
      </c>
      <c r="AI127" s="38">
        <v>6171.3680000000022</v>
      </c>
      <c r="AJ127" s="38">
        <v>-7157.3719999999958</v>
      </c>
      <c r="AK127" s="38">
        <v>-4842.0000000000036</v>
      </c>
      <c r="AL127" s="38">
        <v>1889.018</v>
      </c>
      <c r="AM127" s="38">
        <v>5832.1629999999968</v>
      </c>
      <c r="AN127" s="38">
        <v>-3053.9100000000035</v>
      </c>
      <c r="AO127" s="38">
        <v>1810.5989999999983</v>
      </c>
      <c r="AP127" s="38">
        <v>5837.8450000000012</v>
      </c>
      <c r="AQ127" s="38">
        <v>1809.0829999999987</v>
      </c>
      <c r="AR127" s="38">
        <v>15680.153000000006</v>
      </c>
      <c r="AT127" s="38">
        <v>13851.912</v>
      </c>
      <c r="AU127" s="38">
        <v>1382.8779999999933</v>
      </c>
      <c r="AV127" s="38">
        <v>-9625.8189999999995</v>
      </c>
      <c r="AW127" s="38">
        <v>11997.278000000002</v>
      </c>
      <c r="AX127" s="38">
        <v>-4960.8780000000006</v>
      </c>
      <c r="AY127" s="38">
        <v>8168.7590000000018</v>
      </c>
      <c r="AZ127" s="38">
        <v>-3624.7080000000024</v>
      </c>
      <c r="BA127" s="38">
        <v>-8049.1219999999994</v>
      </c>
      <c r="BB127" s="38">
        <v>-7785.2960000000021</v>
      </c>
      <c r="BC127" s="38">
        <v>-10480.605000000007</v>
      </c>
      <c r="BD127" s="38">
        <v>-7766.1110000000008</v>
      </c>
      <c r="BE127" s="38">
        <v>-6342.7879999999932</v>
      </c>
      <c r="BF127" s="38">
        <v>1337.1180000000022</v>
      </c>
      <c r="BH127" s="38">
        <f t="shared" ref="BH127:BT127" si="287">BH6-BH44</f>
        <v>19766.019000000029</v>
      </c>
      <c r="BI127" s="38">
        <f t="shared" si="287"/>
        <v>-9809.3539999999994</v>
      </c>
      <c r="BJ127" s="38">
        <f t="shared" si="287"/>
        <v>-12191.116999999991</v>
      </c>
      <c r="BK127" s="38">
        <f t="shared" si="287"/>
        <v>5364.9260000000031</v>
      </c>
      <c r="BL127" s="38">
        <f t="shared" si="287"/>
        <v>-7176.7569999999996</v>
      </c>
      <c r="BM127" s="38">
        <f t="shared" si="287"/>
        <v>3249.1200000000026</v>
      </c>
      <c r="BN127" s="38">
        <f t="shared" si="287"/>
        <v>-1798.9000000000051</v>
      </c>
      <c r="BO127" s="38">
        <f t="shared" si="287"/>
        <v>12151.177</v>
      </c>
      <c r="BP127" s="38">
        <f t="shared" si="287"/>
        <v>3838.0889999999999</v>
      </c>
      <c r="BQ127" s="38">
        <f t="shared" si="287"/>
        <v>-1060.7839999999924</v>
      </c>
      <c r="BR127" s="38">
        <f t="shared" si="287"/>
        <v>7929.5040000000008</v>
      </c>
      <c r="BS127" s="38">
        <f t="shared" si="287"/>
        <v>9045.7509999999966</v>
      </c>
      <c r="BT127" s="38">
        <f t="shared" si="287"/>
        <v>10224.363999999998</v>
      </c>
      <c r="BV127" s="38">
        <f t="shared" ref="BV127:CH127" si="288">BV6-BV44</f>
        <v>55066.651179999928</v>
      </c>
      <c r="BW127" s="38">
        <f t="shared" si="288"/>
        <v>-16340.014669999999</v>
      </c>
      <c r="BX127" s="38">
        <f t="shared" si="288"/>
        <v>-484.63015999999698</v>
      </c>
      <c r="BY127" s="38">
        <f t="shared" si="288"/>
        <v>11593.429509999998</v>
      </c>
      <c r="BZ127" s="38">
        <f t="shared" si="288"/>
        <v>16123.486570000001</v>
      </c>
      <c r="CA127" s="38">
        <f t="shared" si="288"/>
        <v>7667.6214099999961</v>
      </c>
      <c r="CB127" s="38">
        <f t="shared" si="288"/>
        <v>11306.835929999994</v>
      </c>
      <c r="CC127" s="38">
        <f t="shared" si="288"/>
        <v>3067.7800299999944</v>
      </c>
      <c r="CD127" s="38">
        <f t="shared" si="288"/>
        <v>-2390.7512699999934</v>
      </c>
      <c r="CE127" s="38">
        <f t="shared" si="288"/>
        <v>6387.6015599999955</v>
      </c>
      <c r="CF127" s="38">
        <f t="shared" si="288"/>
        <v>-895.41951999999583</v>
      </c>
      <c r="CG127" s="38">
        <f t="shared" si="288"/>
        <v>11161.239969999999</v>
      </c>
      <c r="CH127" s="38">
        <f t="shared" si="288"/>
        <v>7869.4718199999952</v>
      </c>
      <c r="CJ127" s="38">
        <f t="shared" ref="CJ127:CV127" si="289">CJ6-CJ44</f>
        <v>-14349.372680000088</v>
      </c>
      <c r="CK127" s="38">
        <f t="shared" si="289"/>
        <v>-10508.113720000005</v>
      </c>
      <c r="CL127" s="38">
        <f t="shared" si="289"/>
        <v>-7078.4599200000011</v>
      </c>
      <c r="CM127" s="38">
        <f t="shared" si="289"/>
        <v>-6268.3140899999962</v>
      </c>
      <c r="CN127" s="38">
        <f t="shared" si="289"/>
        <v>536.05005000000529</v>
      </c>
      <c r="CO127" s="38">
        <f t="shared" si="289"/>
        <v>-410.54267999999138</v>
      </c>
      <c r="CP127" s="38">
        <f t="shared" si="289"/>
        <v>-1139.5300399999942</v>
      </c>
      <c r="CQ127" s="38">
        <f t="shared" si="289"/>
        <v>8639.062619999997</v>
      </c>
      <c r="CR127" s="38">
        <f t="shared" si="289"/>
        <v>8058.3193599999977</v>
      </c>
      <c r="CS127" s="38">
        <f t="shared" si="289"/>
        <v>1727.5696700000008</v>
      </c>
      <c r="CT127" s="38">
        <f t="shared" si="289"/>
        <v>-49666.165030000004</v>
      </c>
      <c r="CU127" s="38">
        <f t="shared" si="289"/>
        <v>17009.025459999997</v>
      </c>
      <c r="CV127" s="38">
        <f t="shared" si="289"/>
        <v>24751.725639999997</v>
      </c>
      <c r="CX127" s="38">
        <f t="shared" ref="CX127:DJ127" si="290">CX6-CX44</f>
        <v>-57848.345844370022</v>
      </c>
      <c r="CY127" s="38">
        <f t="shared" si="290"/>
        <v>-23313.836390827109</v>
      </c>
      <c r="CZ127" s="38">
        <f t="shared" si="290"/>
        <v>-18336.34062452857</v>
      </c>
      <c r="DA127" s="38">
        <f t="shared" si="290"/>
        <v>-6608.1353399312393</v>
      </c>
      <c r="DB127" s="38">
        <f t="shared" si="290"/>
        <v>-6072.3492162392358</v>
      </c>
      <c r="DC127" s="38">
        <f t="shared" si="290"/>
        <v>-5990.0770341112366</v>
      </c>
      <c r="DD127" s="38">
        <f t="shared" si="290"/>
        <v>-5629.7446546972278</v>
      </c>
      <c r="DE127" s="38">
        <f t="shared" si="290"/>
        <v>2432.6552135267702</v>
      </c>
      <c r="DF127" s="38">
        <f t="shared" si="290"/>
        <v>-257.41809797122551</v>
      </c>
      <c r="DG127" s="38">
        <f t="shared" si="290"/>
        <v>-4269.2608986912346</v>
      </c>
      <c r="DH127" s="38">
        <f t="shared" si="290"/>
        <v>-2008.1215526212291</v>
      </c>
      <c r="DI127" s="38">
        <f t="shared" si="290"/>
        <v>7742.4307754747679</v>
      </c>
      <c r="DJ127" s="38">
        <f t="shared" si="290"/>
        <v>4461.8519762467622</v>
      </c>
    </row>
    <row r="128" spans="2:114" s="32" customFormat="1" x14ac:dyDescent="0.35">
      <c r="B128" s="26"/>
      <c r="C128" s="26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209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</row>
    <row r="129" spans="2:116" x14ac:dyDescent="0.35">
      <c r="B129" s="43" t="s">
        <v>243</v>
      </c>
      <c r="C129" s="26"/>
      <c r="D129" s="57">
        <v>43227.612999999998</v>
      </c>
      <c r="E129" s="57">
        <v>43227.612999999998</v>
      </c>
      <c r="F129" s="57">
        <v>25378.949999999997</v>
      </c>
      <c r="G129" s="57">
        <v>26304.831000000002</v>
      </c>
      <c r="H129" s="57">
        <v>31730.425000000007</v>
      </c>
      <c r="I129" s="57">
        <v>27528.364000000005</v>
      </c>
      <c r="J129" s="57">
        <v>29046.585000000003</v>
      </c>
      <c r="K129" s="57">
        <v>25870.202000000001</v>
      </c>
      <c r="L129" s="57">
        <v>24400.795999999998</v>
      </c>
      <c r="M129" s="57">
        <v>29897.978999999996</v>
      </c>
      <c r="N129" s="57">
        <v>23030.608999999997</v>
      </c>
      <c r="O129" s="57">
        <v>11947.462</v>
      </c>
      <c r="P129" s="57">
        <v>10923.036999999997</v>
      </c>
      <c r="Q129" s="32"/>
      <c r="R129" s="57">
        <v>41391.911</v>
      </c>
      <c r="S129" s="57">
        <v>41391.911</v>
      </c>
      <c r="T129" s="57">
        <v>34726.406999999999</v>
      </c>
      <c r="U129" s="57">
        <v>22987.179999999993</v>
      </c>
      <c r="V129" s="57">
        <v>24096.579999999991</v>
      </c>
      <c r="W129" s="57">
        <v>8538.7939999999908</v>
      </c>
      <c r="X129" s="57">
        <v>8399.2599999999948</v>
      </c>
      <c r="Y129" s="57">
        <v>13356.749999999993</v>
      </c>
      <c r="Z129" s="57">
        <v>10261.782999999999</v>
      </c>
      <c r="AA129" s="57">
        <v>4357.6080000000002</v>
      </c>
      <c r="AB129" s="57">
        <v>4600.8349999999991</v>
      </c>
      <c r="AC129" s="57">
        <v>3587.2819999999992</v>
      </c>
      <c r="AD129" s="57">
        <v>9568.34</v>
      </c>
      <c r="AE129" s="32"/>
      <c r="AF129" s="57">
        <v>48488.742000000013</v>
      </c>
      <c r="AG129" s="57">
        <v>48488.742000000013</v>
      </c>
      <c r="AH129" s="57">
        <v>24182.403000000006</v>
      </c>
      <c r="AI129" s="57">
        <v>14991.264000000003</v>
      </c>
      <c r="AJ129" s="57">
        <v>21162.632000000005</v>
      </c>
      <c r="AK129" s="57">
        <v>14005.260000000009</v>
      </c>
      <c r="AL129" s="57">
        <v>9163.2600000000057</v>
      </c>
      <c r="AM129" s="57">
        <v>11052.278000000006</v>
      </c>
      <c r="AN129" s="57">
        <v>16884.441000000003</v>
      </c>
      <c r="AO129" s="57">
        <v>13830.530999999999</v>
      </c>
      <c r="AP129" s="57">
        <v>15641.129999999997</v>
      </c>
      <c r="AQ129" s="57">
        <v>21478.974999999999</v>
      </c>
      <c r="AR129" s="57">
        <v>23288.057999999997</v>
      </c>
      <c r="AS129" s="32"/>
      <c r="AT129" s="57">
        <v>38968.211000000003</v>
      </c>
      <c r="AU129" s="57">
        <f>AR130</f>
        <v>38968.211000000003</v>
      </c>
      <c r="AV129" s="57">
        <f>AU130</f>
        <v>40351.088999999993</v>
      </c>
      <c r="AW129" s="57">
        <f t="shared" ref="AW129:BF129" si="291">AV130</f>
        <v>30725.269999999993</v>
      </c>
      <c r="AX129" s="57">
        <f t="shared" si="291"/>
        <v>42722.547999999995</v>
      </c>
      <c r="AY129" s="57">
        <f t="shared" si="291"/>
        <v>37761.67</v>
      </c>
      <c r="AZ129" s="57">
        <f t="shared" si="291"/>
        <v>45930.429000000004</v>
      </c>
      <c r="BA129" s="57">
        <f t="shared" si="291"/>
        <v>42305.721000000005</v>
      </c>
      <c r="BB129" s="57">
        <f t="shared" si="291"/>
        <v>34256.599000000002</v>
      </c>
      <c r="BC129" s="57">
        <f t="shared" si="291"/>
        <v>26471.303</v>
      </c>
      <c r="BD129" s="57">
        <f t="shared" si="291"/>
        <v>15990.697999999993</v>
      </c>
      <c r="BE129" s="57">
        <f t="shared" si="291"/>
        <v>8224.5869999999923</v>
      </c>
      <c r="BF129" s="57">
        <f t="shared" si="291"/>
        <v>1881.7989999999991</v>
      </c>
      <c r="BG129" s="32"/>
      <c r="BH129" s="58">
        <v>52820.123</v>
      </c>
      <c r="BI129" s="58">
        <f>AT130</f>
        <v>52820.123</v>
      </c>
      <c r="BJ129" s="58">
        <f>BI130</f>
        <v>43010.769</v>
      </c>
      <c r="BK129" s="58">
        <f t="shared" ref="BK129:BT129" si="292">BJ130</f>
        <v>30819.652000000009</v>
      </c>
      <c r="BL129" s="58">
        <f t="shared" si="292"/>
        <v>36184.578000000009</v>
      </c>
      <c r="BM129" s="58">
        <f t="shared" si="292"/>
        <v>29007.821000000011</v>
      </c>
      <c r="BN129" s="58">
        <f t="shared" si="292"/>
        <v>32256.941000000013</v>
      </c>
      <c r="BO129" s="58">
        <f t="shared" si="292"/>
        <v>30458.041000000008</v>
      </c>
      <c r="BP129" s="58">
        <f t="shared" si="292"/>
        <v>42609.218000000008</v>
      </c>
      <c r="BQ129" s="58">
        <f t="shared" si="292"/>
        <v>46447.307000000008</v>
      </c>
      <c r="BR129" s="58">
        <f t="shared" si="292"/>
        <v>45386.523000000016</v>
      </c>
      <c r="BS129" s="58">
        <f t="shared" si="292"/>
        <v>53316.027000000016</v>
      </c>
      <c r="BT129" s="58">
        <f t="shared" si="292"/>
        <v>62361.778000000013</v>
      </c>
      <c r="BU129" s="32"/>
      <c r="BV129" s="58">
        <f>+BH130</f>
        <v>72586.142000000022</v>
      </c>
      <c r="BW129" s="58">
        <f>BT130</f>
        <v>72586.142000000007</v>
      </c>
      <c r="BX129" s="58">
        <f>BW130</f>
        <v>56246.12733000001</v>
      </c>
      <c r="BY129" s="58">
        <f t="shared" ref="BY129:CH129" si="293">BX130</f>
        <v>55761.497170000017</v>
      </c>
      <c r="BZ129" s="58">
        <f t="shared" si="293"/>
        <v>67354.926680000019</v>
      </c>
      <c r="CA129" s="58">
        <f t="shared" si="293"/>
        <v>83478.413250000012</v>
      </c>
      <c r="CB129" s="58">
        <f t="shared" si="293"/>
        <v>91146.034660000005</v>
      </c>
      <c r="CC129" s="58">
        <f t="shared" si="293"/>
        <v>102452.87059000001</v>
      </c>
      <c r="CD129" s="58">
        <f t="shared" si="293"/>
        <v>105520.65062</v>
      </c>
      <c r="CE129" s="58">
        <f t="shared" si="293"/>
        <v>103129.89935000001</v>
      </c>
      <c r="CF129" s="58">
        <f t="shared" si="293"/>
        <v>109517.50091</v>
      </c>
      <c r="CG129" s="58">
        <f t="shared" si="293"/>
        <v>108622.08139000001</v>
      </c>
      <c r="CH129" s="58">
        <f t="shared" si="293"/>
        <v>119783.32136</v>
      </c>
      <c r="CI129" s="32"/>
      <c r="CJ129" s="58">
        <f>+BV130</f>
        <v>127652.79317999995</v>
      </c>
      <c r="CK129" s="58">
        <f>CH130</f>
        <v>127652.79317999999</v>
      </c>
      <c r="CL129" s="58">
        <f>CK130</f>
        <v>117144.67945999998</v>
      </c>
      <c r="CM129" s="58">
        <f t="shared" ref="CM129:CV129" si="294">CL130</f>
        <v>110066.21953999999</v>
      </c>
      <c r="CN129" s="58">
        <f t="shared" si="294"/>
        <v>103797.90544999999</v>
      </c>
      <c r="CO129" s="58">
        <f t="shared" si="294"/>
        <v>104333.9555</v>
      </c>
      <c r="CP129" s="58">
        <f t="shared" si="294"/>
        <v>103923.41282</v>
      </c>
      <c r="CQ129" s="58">
        <f t="shared" si="294"/>
        <v>102783.88278</v>
      </c>
      <c r="CR129" s="58">
        <f t="shared" si="294"/>
        <v>111422.9454</v>
      </c>
      <c r="CS129" s="58">
        <f t="shared" si="294"/>
        <v>119481.26475999999</v>
      </c>
      <c r="CT129" s="58">
        <f t="shared" si="294"/>
        <v>121208.83442999999</v>
      </c>
      <c r="CU129" s="58">
        <f t="shared" si="294"/>
        <v>71542.669399999984</v>
      </c>
      <c r="CV129" s="58">
        <f t="shared" si="294"/>
        <v>88551.694859999989</v>
      </c>
      <c r="CX129" s="58">
        <f>+CJ130</f>
        <v>113303.42049999986</v>
      </c>
      <c r="CY129" s="58">
        <f>CV130</f>
        <v>113303.42049999998</v>
      </c>
      <c r="CZ129" s="58">
        <f>CY130</f>
        <v>89989.584109172865</v>
      </c>
      <c r="DA129" s="58">
        <f t="shared" ref="DA129:DJ129" si="295">CZ130</f>
        <v>71653.243484644292</v>
      </c>
      <c r="DB129" s="58">
        <f t="shared" si="295"/>
        <v>65045.108144713056</v>
      </c>
      <c r="DC129" s="58">
        <f t="shared" si="295"/>
        <v>58972.758928473821</v>
      </c>
      <c r="DD129" s="58">
        <f t="shared" si="295"/>
        <v>52982.681894362584</v>
      </c>
      <c r="DE129" s="58">
        <f t="shared" si="295"/>
        <v>47352.937239665356</v>
      </c>
      <c r="DF129" s="58">
        <f t="shared" si="295"/>
        <v>49785.592453192126</v>
      </c>
      <c r="DG129" s="58">
        <f t="shared" si="295"/>
        <v>49528.174355220901</v>
      </c>
      <c r="DH129" s="58">
        <f t="shared" si="295"/>
        <v>45258.91345652967</v>
      </c>
      <c r="DI129" s="58">
        <f t="shared" si="295"/>
        <v>43250.791903908437</v>
      </c>
      <c r="DJ129" s="58">
        <f t="shared" si="295"/>
        <v>50993.222679383209</v>
      </c>
    </row>
    <row r="130" spans="2:116" x14ac:dyDescent="0.35">
      <c r="B130" s="43" t="s">
        <v>244</v>
      </c>
      <c r="C130" s="26"/>
      <c r="D130" s="57">
        <v>41391.911000000007</v>
      </c>
      <c r="E130" s="57">
        <v>25378.949999999997</v>
      </c>
      <c r="F130" s="57">
        <v>26304.831000000002</v>
      </c>
      <c r="G130" s="57">
        <v>31730.425000000007</v>
      </c>
      <c r="H130" s="57">
        <v>27528.364000000005</v>
      </c>
      <c r="I130" s="57">
        <v>29046.585000000003</v>
      </c>
      <c r="J130" s="57">
        <v>25870.202000000001</v>
      </c>
      <c r="K130" s="57">
        <v>24400.795999999998</v>
      </c>
      <c r="L130" s="57">
        <v>29897.978999999996</v>
      </c>
      <c r="M130" s="57">
        <v>23030.608999999997</v>
      </c>
      <c r="N130" s="57">
        <v>11947.462</v>
      </c>
      <c r="O130" s="57">
        <v>10923.036999999997</v>
      </c>
      <c r="P130" s="57">
        <v>41391.911</v>
      </c>
      <c r="Q130" s="32"/>
      <c r="R130" s="57">
        <v>48488.742000000122</v>
      </c>
      <c r="S130" s="57">
        <v>34726.406999999999</v>
      </c>
      <c r="T130" s="57">
        <v>22987.179999999993</v>
      </c>
      <c r="U130" s="57">
        <v>24096.579999999991</v>
      </c>
      <c r="V130" s="57">
        <v>8538.7939999999908</v>
      </c>
      <c r="W130" s="57">
        <v>8399.2599999999948</v>
      </c>
      <c r="X130" s="57">
        <v>13356.749999999993</v>
      </c>
      <c r="Y130" s="57">
        <v>10261.782999999999</v>
      </c>
      <c r="Z130" s="57">
        <v>4357.6080000000002</v>
      </c>
      <c r="AA130" s="57">
        <v>4600.8349999999991</v>
      </c>
      <c r="AB130" s="57">
        <v>3587.2819999999992</v>
      </c>
      <c r="AC130" s="57">
        <v>9568.34</v>
      </c>
      <c r="AD130" s="57">
        <v>48488.742000000013</v>
      </c>
      <c r="AE130" s="32"/>
      <c r="AF130" s="57">
        <v>38968.210999999937</v>
      </c>
      <c r="AG130" s="57">
        <v>24182.403000000006</v>
      </c>
      <c r="AH130" s="57">
        <v>14991.264000000003</v>
      </c>
      <c r="AI130" s="57">
        <v>21162.632000000005</v>
      </c>
      <c r="AJ130" s="57">
        <v>14005.260000000009</v>
      </c>
      <c r="AK130" s="57">
        <v>9163.2600000000057</v>
      </c>
      <c r="AL130" s="57">
        <v>11052.278000000006</v>
      </c>
      <c r="AM130" s="57">
        <v>16884.441000000003</v>
      </c>
      <c r="AN130" s="57">
        <v>13830.530999999999</v>
      </c>
      <c r="AO130" s="57">
        <v>15641.129999999997</v>
      </c>
      <c r="AP130" s="57">
        <v>21478.974999999999</v>
      </c>
      <c r="AQ130" s="57">
        <v>23288.057999999997</v>
      </c>
      <c r="AR130" s="57">
        <v>38968.211000000003</v>
      </c>
      <c r="AS130" s="32"/>
      <c r="AT130" s="57">
        <v>52820.123</v>
      </c>
      <c r="AU130" s="57">
        <f>AU127+AU129</f>
        <v>40351.088999999993</v>
      </c>
      <c r="AV130" s="57">
        <f>AV127+AV129</f>
        <v>30725.269999999993</v>
      </c>
      <c r="AW130" s="57">
        <f t="shared" ref="AW130:BF130" si="296">AW127+AW129</f>
        <v>42722.547999999995</v>
      </c>
      <c r="AX130" s="57">
        <f t="shared" si="296"/>
        <v>37761.67</v>
      </c>
      <c r="AY130" s="57">
        <f t="shared" si="296"/>
        <v>45930.429000000004</v>
      </c>
      <c r="AZ130" s="57">
        <f t="shared" si="296"/>
        <v>42305.721000000005</v>
      </c>
      <c r="BA130" s="57">
        <f t="shared" si="296"/>
        <v>34256.599000000002</v>
      </c>
      <c r="BB130" s="57">
        <f t="shared" si="296"/>
        <v>26471.303</v>
      </c>
      <c r="BC130" s="57">
        <f t="shared" si="296"/>
        <v>15990.697999999993</v>
      </c>
      <c r="BD130" s="57">
        <f t="shared" si="296"/>
        <v>8224.5869999999923</v>
      </c>
      <c r="BE130" s="57">
        <f t="shared" si="296"/>
        <v>1881.7989999999991</v>
      </c>
      <c r="BF130" s="57">
        <f t="shared" si="296"/>
        <v>3218.9170000000013</v>
      </c>
      <c r="BG130" s="32"/>
      <c r="BH130" s="58">
        <f t="shared" ref="BH130:BJ130" si="297">BH129+BH127</f>
        <v>72586.142000000022</v>
      </c>
      <c r="BI130" s="58">
        <f t="shared" si="297"/>
        <v>43010.769</v>
      </c>
      <c r="BJ130" s="58">
        <f t="shared" si="297"/>
        <v>30819.652000000009</v>
      </c>
      <c r="BK130" s="58">
        <f t="shared" ref="BK130:BT130" si="298">BK129+BK127</f>
        <v>36184.578000000009</v>
      </c>
      <c r="BL130" s="58">
        <f t="shared" si="298"/>
        <v>29007.821000000011</v>
      </c>
      <c r="BM130" s="58">
        <f t="shared" si="298"/>
        <v>32256.941000000013</v>
      </c>
      <c r="BN130" s="58">
        <f t="shared" si="298"/>
        <v>30458.041000000008</v>
      </c>
      <c r="BO130" s="58">
        <f t="shared" si="298"/>
        <v>42609.218000000008</v>
      </c>
      <c r="BP130" s="58">
        <f t="shared" si="298"/>
        <v>46447.307000000008</v>
      </c>
      <c r="BQ130" s="58">
        <f t="shared" si="298"/>
        <v>45386.523000000016</v>
      </c>
      <c r="BR130" s="58">
        <f t="shared" si="298"/>
        <v>53316.027000000016</v>
      </c>
      <c r="BS130" s="58">
        <f t="shared" si="298"/>
        <v>62361.778000000013</v>
      </c>
      <c r="BT130" s="58">
        <f t="shared" si="298"/>
        <v>72586.142000000007</v>
      </c>
      <c r="BU130" s="32"/>
      <c r="BV130" s="58">
        <f t="shared" ref="BV130:BX130" si="299">BV129+BV127</f>
        <v>127652.79317999995</v>
      </c>
      <c r="BW130" s="58">
        <f t="shared" si="299"/>
        <v>56246.12733000001</v>
      </c>
      <c r="BX130" s="58">
        <f t="shared" si="299"/>
        <v>55761.497170000017</v>
      </c>
      <c r="BY130" s="58">
        <f t="shared" ref="BY130:CH130" si="300">BY129+BY127</f>
        <v>67354.926680000019</v>
      </c>
      <c r="BZ130" s="58">
        <f t="shared" si="300"/>
        <v>83478.413250000012</v>
      </c>
      <c r="CA130" s="58">
        <f t="shared" si="300"/>
        <v>91146.034660000005</v>
      </c>
      <c r="CB130" s="58">
        <f t="shared" si="300"/>
        <v>102452.87059000001</v>
      </c>
      <c r="CC130" s="58">
        <f t="shared" si="300"/>
        <v>105520.65062</v>
      </c>
      <c r="CD130" s="58">
        <f t="shared" si="300"/>
        <v>103129.89935000001</v>
      </c>
      <c r="CE130" s="58">
        <f t="shared" si="300"/>
        <v>109517.50091</v>
      </c>
      <c r="CF130" s="58">
        <f t="shared" si="300"/>
        <v>108622.08139000001</v>
      </c>
      <c r="CG130" s="58">
        <f t="shared" si="300"/>
        <v>119783.32136</v>
      </c>
      <c r="CH130" s="58">
        <f t="shared" si="300"/>
        <v>127652.79317999999</v>
      </c>
      <c r="CI130" s="32"/>
      <c r="CJ130" s="58">
        <f t="shared" ref="CJ130:CL130" si="301">CJ129+CJ127</f>
        <v>113303.42049999986</v>
      </c>
      <c r="CK130" s="58">
        <f t="shared" si="301"/>
        <v>117144.67945999998</v>
      </c>
      <c r="CL130" s="58">
        <f t="shared" si="301"/>
        <v>110066.21953999999</v>
      </c>
      <c r="CM130" s="58">
        <f t="shared" ref="CM130:CV130" si="302">CM129+CM127</f>
        <v>103797.90544999999</v>
      </c>
      <c r="CN130" s="58">
        <f t="shared" si="302"/>
        <v>104333.9555</v>
      </c>
      <c r="CO130" s="58">
        <f t="shared" si="302"/>
        <v>103923.41282</v>
      </c>
      <c r="CP130" s="58">
        <f t="shared" si="302"/>
        <v>102783.88278</v>
      </c>
      <c r="CQ130" s="58">
        <f t="shared" si="302"/>
        <v>111422.9454</v>
      </c>
      <c r="CR130" s="58">
        <f t="shared" si="302"/>
        <v>119481.26475999999</v>
      </c>
      <c r="CS130" s="58">
        <f t="shared" si="302"/>
        <v>121208.83442999999</v>
      </c>
      <c r="CT130" s="58">
        <f t="shared" si="302"/>
        <v>71542.669399999984</v>
      </c>
      <c r="CU130" s="58">
        <f t="shared" si="302"/>
        <v>88551.694859999989</v>
      </c>
      <c r="CV130" s="58">
        <f t="shared" si="302"/>
        <v>113303.42049999998</v>
      </c>
      <c r="CX130" s="58">
        <f t="shared" ref="CX130:CZ130" si="303">CX129+CX127</f>
        <v>55455.07465562984</v>
      </c>
      <c r="CY130" s="58">
        <f t="shared" si="303"/>
        <v>89989.584109172865</v>
      </c>
      <c r="CZ130" s="58">
        <f t="shared" si="303"/>
        <v>71653.243484644292</v>
      </c>
      <c r="DA130" s="58">
        <f t="shared" ref="DA130:DJ130" si="304">DA129+DA127</f>
        <v>65045.108144713056</v>
      </c>
      <c r="DB130" s="58">
        <f t="shared" si="304"/>
        <v>58972.758928473821</v>
      </c>
      <c r="DC130" s="58">
        <f t="shared" si="304"/>
        <v>52982.681894362584</v>
      </c>
      <c r="DD130" s="58">
        <f t="shared" si="304"/>
        <v>47352.937239665356</v>
      </c>
      <c r="DE130" s="58">
        <f t="shared" si="304"/>
        <v>49785.592453192126</v>
      </c>
      <c r="DF130" s="58">
        <f t="shared" si="304"/>
        <v>49528.174355220901</v>
      </c>
      <c r="DG130" s="58">
        <f t="shared" si="304"/>
        <v>45258.91345652967</v>
      </c>
      <c r="DH130" s="58">
        <f t="shared" si="304"/>
        <v>43250.791903908437</v>
      </c>
      <c r="DI130" s="58">
        <f t="shared" si="304"/>
        <v>50993.222679383209</v>
      </c>
      <c r="DJ130" s="58">
        <f t="shared" si="304"/>
        <v>55455.074655629971</v>
      </c>
      <c r="DK130" s="226"/>
      <c r="DL130" s="227"/>
    </row>
    <row r="131" spans="2:116" x14ac:dyDescent="0.35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32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32"/>
      <c r="AF131" s="59" t="s">
        <v>245</v>
      </c>
      <c r="AG131" s="59" t="s">
        <v>246</v>
      </c>
      <c r="AH131" s="59" t="s">
        <v>247</v>
      </c>
      <c r="AI131" s="59" t="s">
        <v>248</v>
      </c>
      <c r="AJ131" s="59" t="s">
        <v>249</v>
      </c>
      <c r="AK131" s="59" t="s">
        <v>250</v>
      </c>
      <c r="AL131" s="59" t="s">
        <v>251</v>
      </c>
      <c r="AM131" s="59" t="s">
        <v>252</v>
      </c>
      <c r="AN131" s="59" t="s">
        <v>253</v>
      </c>
      <c r="AO131" s="59" t="s">
        <v>254</v>
      </c>
      <c r="AP131" s="59" t="s">
        <v>255</v>
      </c>
      <c r="AQ131" s="59" t="s">
        <v>256</v>
      </c>
      <c r="AR131" s="60"/>
      <c r="AS131" s="32"/>
      <c r="AT131" s="59" t="s">
        <v>245</v>
      </c>
      <c r="AU131" s="59" t="s">
        <v>246</v>
      </c>
      <c r="AV131" s="59" t="s">
        <v>247</v>
      </c>
      <c r="AW131" s="59" t="s">
        <v>248</v>
      </c>
      <c r="AX131" s="59" t="s">
        <v>249</v>
      </c>
      <c r="AY131" s="59" t="s">
        <v>250</v>
      </c>
      <c r="AZ131" s="59" t="s">
        <v>251</v>
      </c>
      <c r="BA131" s="59" t="s">
        <v>252</v>
      </c>
      <c r="BB131" s="59" t="s">
        <v>253</v>
      </c>
      <c r="BC131" s="59" t="s">
        <v>254</v>
      </c>
      <c r="BD131" s="59" t="s">
        <v>255</v>
      </c>
      <c r="BE131" s="59" t="s">
        <v>256</v>
      </c>
      <c r="BF131" s="60"/>
      <c r="BG131" s="32"/>
      <c r="BH131" s="59" t="s">
        <v>245</v>
      </c>
      <c r="BI131" s="59" t="s">
        <v>246</v>
      </c>
      <c r="BJ131" s="59" t="s">
        <v>247</v>
      </c>
      <c r="BK131" s="59" t="s">
        <v>248</v>
      </c>
      <c r="BL131" s="59" t="s">
        <v>249</v>
      </c>
      <c r="BM131" s="59" t="s">
        <v>250</v>
      </c>
      <c r="BN131" s="59" t="s">
        <v>251</v>
      </c>
      <c r="BO131" s="59" t="s">
        <v>252</v>
      </c>
      <c r="BP131" s="59" t="s">
        <v>253</v>
      </c>
      <c r="BQ131" s="59" t="s">
        <v>254</v>
      </c>
      <c r="BR131" s="59" t="s">
        <v>255</v>
      </c>
      <c r="BS131" s="59" t="s">
        <v>256</v>
      </c>
      <c r="BT131" s="60"/>
      <c r="BU131" s="32"/>
      <c r="BV131" s="59" t="s">
        <v>245</v>
      </c>
      <c r="BW131" s="59" t="s">
        <v>246</v>
      </c>
      <c r="BX131" s="59" t="s">
        <v>247</v>
      </c>
      <c r="BY131" s="59" t="s">
        <v>248</v>
      </c>
      <c r="BZ131" s="59" t="s">
        <v>249</v>
      </c>
      <c r="CA131" s="59" t="s">
        <v>250</v>
      </c>
      <c r="CB131" s="59" t="s">
        <v>251</v>
      </c>
      <c r="CC131" s="59" t="s">
        <v>252</v>
      </c>
      <c r="CD131" s="59" t="s">
        <v>253</v>
      </c>
      <c r="CE131" s="59" t="s">
        <v>254</v>
      </c>
      <c r="CF131" s="59" t="s">
        <v>255</v>
      </c>
      <c r="CG131" s="59" t="s">
        <v>256</v>
      </c>
      <c r="CH131" s="60"/>
      <c r="CI131" s="32"/>
      <c r="CJ131" s="59" t="s">
        <v>245</v>
      </c>
      <c r="CK131" s="59" t="s">
        <v>246</v>
      </c>
      <c r="CL131" s="59" t="s">
        <v>247</v>
      </c>
      <c r="CM131" s="59" t="s">
        <v>248</v>
      </c>
      <c r="CN131" s="59" t="s">
        <v>249</v>
      </c>
      <c r="CO131" s="59" t="s">
        <v>250</v>
      </c>
      <c r="CP131" s="59" t="s">
        <v>251</v>
      </c>
      <c r="CQ131" s="59" t="s">
        <v>252</v>
      </c>
      <c r="CR131" s="59" t="s">
        <v>253</v>
      </c>
      <c r="CS131" s="59" t="s">
        <v>254</v>
      </c>
      <c r="CT131" s="59" t="s">
        <v>255</v>
      </c>
      <c r="CU131" s="59" t="s">
        <v>256</v>
      </c>
      <c r="CV131" s="60"/>
      <c r="CX131" s="59" t="s">
        <v>245</v>
      </c>
      <c r="CY131" s="59" t="s">
        <v>246</v>
      </c>
      <c r="CZ131" s="59" t="s">
        <v>247</v>
      </c>
      <c r="DA131" s="59" t="s">
        <v>248</v>
      </c>
      <c r="DB131" s="59" t="s">
        <v>249</v>
      </c>
      <c r="DC131" s="59" t="s">
        <v>250</v>
      </c>
      <c r="DD131" s="59" t="s">
        <v>251</v>
      </c>
      <c r="DE131" s="59" t="s">
        <v>252</v>
      </c>
      <c r="DF131" s="59" t="s">
        <v>253</v>
      </c>
      <c r="DG131" s="59" t="s">
        <v>254</v>
      </c>
      <c r="DH131" s="59" t="s">
        <v>255</v>
      </c>
      <c r="DI131" s="59" t="s">
        <v>256</v>
      </c>
      <c r="DJ131" s="60"/>
    </row>
    <row r="132" spans="2:116" x14ac:dyDescent="0.35">
      <c r="E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P132" s="62"/>
      <c r="BD132" s="62"/>
      <c r="BR132" s="62"/>
      <c r="CF132" s="62"/>
      <c r="CT132" s="62"/>
      <c r="DH132" s="62"/>
    </row>
    <row r="133" spans="2:116" x14ac:dyDescent="0.35">
      <c r="E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</row>
    <row r="134" spans="2:116" x14ac:dyDescent="0.35">
      <c r="E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</row>
    <row r="135" spans="2:116" x14ac:dyDescent="0.35">
      <c r="E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</row>
    <row r="136" spans="2:116" x14ac:dyDescent="0.35">
      <c r="E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</row>
    <row r="137" spans="2:116" x14ac:dyDescent="0.35">
      <c r="E137" s="69"/>
      <c r="F137" s="1">
        <v>-3498</v>
      </c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</row>
    <row r="138" spans="2:116" x14ac:dyDescent="0.35">
      <c r="E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</row>
    <row r="139" spans="2:116" x14ac:dyDescent="0.35">
      <c r="E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</row>
    <row r="140" spans="2:116" x14ac:dyDescent="0.35">
      <c r="E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</row>
    <row r="141" spans="2:116" x14ac:dyDescent="0.35">
      <c r="E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</row>
    <row r="142" spans="2:116" x14ac:dyDescent="0.35">
      <c r="E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2:116" x14ac:dyDescent="0.35">
      <c r="E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</row>
    <row r="144" spans="2:116" x14ac:dyDescent="0.35">
      <c r="E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</row>
    <row r="145" spans="5:30" x14ac:dyDescent="0.35">
      <c r="E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</row>
    <row r="146" spans="5:30" x14ac:dyDescent="0.35">
      <c r="E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</row>
    <row r="147" spans="5:30" x14ac:dyDescent="0.35">
      <c r="E147" s="69"/>
      <c r="F147" s="1">
        <f>+F136+F137</f>
        <v>-3498</v>
      </c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</row>
    <row r="148" spans="5:30" x14ac:dyDescent="0.35"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</row>
    <row r="149" spans="5:30" x14ac:dyDescent="0.35"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</row>
    <row r="150" spans="5:30" x14ac:dyDescent="0.35"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</row>
    <row r="151" spans="5:30" x14ac:dyDescent="0.35"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5:30" x14ac:dyDescent="0.35"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5:30" x14ac:dyDescent="0.35"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</sheetData>
  <conditionalFormatting sqref="DK1:XFD1048576 A6:D14 A95:BV102 A94:CH94 A83:BV93 A65:BV65 A15:CH64 F6:CH14 A66:CH82 A103:CH1048576 A1:CH5">
    <cfRule type="cellIs" dxfId="47" priority="20" operator="lessThan">
      <formula>0</formula>
    </cfRule>
  </conditionalFormatting>
  <conditionalFormatting sqref="E6:E14">
    <cfRule type="cellIs" dxfId="46" priority="19" operator="lessThan">
      <formula>0</formula>
    </cfRule>
  </conditionalFormatting>
  <conditionalFormatting sqref="BW95:CH102">
    <cfRule type="cellIs" dxfId="45" priority="15" operator="lessThan">
      <formula>0</formula>
    </cfRule>
  </conditionalFormatting>
  <conditionalFormatting sqref="BW83:CH93">
    <cfRule type="cellIs" dxfId="44" priority="14" operator="lessThan">
      <formula>0</formula>
    </cfRule>
  </conditionalFormatting>
  <conditionalFormatting sqref="BW65:CH65">
    <cfRule type="cellIs" dxfId="43" priority="13" operator="lessThan">
      <formula>0</formula>
    </cfRule>
  </conditionalFormatting>
  <conditionalFormatting sqref="CI95:CJ102 CI94:CV94 CI83:CJ93 CI65:CJ65 CI8:CJ10 CI11:CV64 CI66:CV82 CI103:CV1048576 CI1:CV4 CI6:CV7 CI5 CK5:CV5">
    <cfRule type="cellIs" dxfId="42" priority="12" operator="lessThan">
      <formula>0</formula>
    </cfRule>
  </conditionalFormatting>
  <conditionalFormatting sqref="CK95:CV102">
    <cfRule type="cellIs" dxfId="41" priority="11" operator="lessThan">
      <formula>0</formula>
    </cfRule>
  </conditionalFormatting>
  <conditionalFormatting sqref="CK83:CW93">
    <cfRule type="cellIs" dxfId="40" priority="10" operator="lessThan">
      <formula>0</formula>
    </cfRule>
  </conditionalFormatting>
  <conditionalFormatting sqref="CK65:CV65">
    <cfRule type="cellIs" dxfId="39" priority="9" operator="lessThan">
      <formula>0</formula>
    </cfRule>
  </conditionalFormatting>
  <conditionalFormatting sqref="CW95:CX102 CW94:DJ94 CX83:CX93 CW65:CX65 CW1:DJ7 CW8:CX10 CW11:DJ64 CW66:DJ82 CW103:DJ1048576">
    <cfRule type="cellIs" dxfId="38" priority="8" operator="lessThan">
      <formula>0</formula>
    </cfRule>
  </conditionalFormatting>
  <conditionalFormatting sqref="CY95:DJ102">
    <cfRule type="cellIs" dxfId="37" priority="7" operator="lessThan">
      <formula>0</formula>
    </cfRule>
  </conditionalFormatting>
  <conditionalFormatting sqref="CY83:DJ93">
    <cfRule type="cellIs" dxfId="36" priority="6" operator="lessThan">
      <formula>0</formula>
    </cfRule>
  </conditionalFormatting>
  <conditionalFormatting sqref="CY65:DJ65">
    <cfRule type="cellIs" dxfId="35" priority="5" operator="lessThan">
      <formula>0</formula>
    </cfRule>
  </conditionalFormatting>
  <conditionalFormatting sqref="CK8:CV10">
    <cfRule type="cellIs" dxfId="34" priority="4" operator="lessThan">
      <formula>0</formula>
    </cfRule>
  </conditionalFormatting>
  <conditionalFormatting sqref="CY8:DJ10">
    <cfRule type="cellIs" dxfId="33" priority="2" operator="lessThan">
      <formula>0</formula>
    </cfRule>
  </conditionalFormatting>
  <conditionalFormatting sqref="CJ5">
    <cfRule type="cellIs" dxfId="32" priority="1" operator="lessThan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DO146"/>
  <sheetViews>
    <sheetView showGridLines="0" zoomScaleNormal="100" workbookViewId="0">
      <pane xSplit="2" ySplit="3" topLeftCell="CH40" activePane="bottomRight" state="frozen"/>
      <selection activeCell="E14" sqref="E14"/>
      <selection pane="topRight" activeCell="E14" sqref="E14"/>
      <selection pane="bottomLeft" activeCell="E14" sqref="E14"/>
      <selection pane="bottomRight" activeCell="CI44" sqref="CI44"/>
    </sheetView>
  </sheetViews>
  <sheetFormatPr defaultColWidth="9.1796875" defaultRowHeight="14.5" outlineLevelRow="1" outlineLevelCol="1" x14ac:dyDescent="0.35"/>
  <cols>
    <col min="1" max="1" width="0.81640625" style="79" customWidth="1"/>
    <col min="2" max="2" width="63.54296875" style="79" bestFit="1" customWidth="1"/>
    <col min="3" max="3" width="3" style="79" customWidth="1"/>
    <col min="4" max="15" width="9.1796875" style="79" hidden="1" customWidth="1" outlineLevel="1"/>
    <col min="16" max="16" width="10.54296875" style="79" bestFit="1" customWidth="1" collapsed="1"/>
    <col min="17" max="17" width="3.26953125" style="79" customWidth="1"/>
    <col min="18" max="29" width="9.1796875" style="79" hidden="1" customWidth="1" outlineLevel="1"/>
    <col min="30" max="30" width="9.54296875" style="79" bestFit="1" customWidth="1" collapsed="1"/>
    <col min="31" max="31" width="3.26953125" style="79" customWidth="1"/>
    <col min="32" max="43" width="9.1796875" style="79" hidden="1" customWidth="1" outlineLevel="1"/>
    <col min="44" max="44" width="9.7265625" style="79" bestFit="1" customWidth="1" collapsed="1"/>
    <col min="45" max="45" width="3.26953125" style="79" customWidth="1"/>
    <col min="46" max="57" width="9.1796875" style="79" hidden="1" customWidth="1" outlineLevel="1"/>
    <col min="58" max="58" width="9.7265625" style="79" bestFit="1" customWidth="1" collapsed="1"/>
    <col min="59" max="59" width="3.26953125" style="79" customWidth="1"/>
    <col min="60" max="71" width="9.1796875" style="79" hidden="1" customWidth="1" outlineLevel="1"/>
    <col min="72" max="72" width="9.7265625" style="79" bestFit="1" customWidth="1" collapsed="1"/>
    <col min="73" max="73" width="3.26953125" style="79" customWidth="1"/>
    <col min="74" max="85" width="9.1796875" style="79" hidden="1" customWidth="1" outlineLevel="1"/>
    <col min="86" max="86" width="9.7265625" style="79" customWidth="1" collapsed="1"/>
    <col min="87" max="87" width="34.54296875" style="78" bestFit="1" customWidth="1"/>
    <col min="88" max="88" width="3.26953125" style="79" customWidth="1"/>
    <col min="89" max="100" width="9.1796875" style="79" hidden="1" customWidth="1" outlineLevel="1"/>
    <col min="101" max="101" width="9.7265625" style="79" bestFit="1" customWidth="1" collapsed="1"/>
    <col min="102" max="102" width="34.54296875" style="78" bestFit="1" customWidth="1"/>
    <col min="103" max="16384" width="9.1796875" style="79"/>
  </cols>
  <sheetData>
    <row r="1" spans="2:102" s="142" customFormat="1" ht="42" customHeight="1" thickBot="1" x14ac:dyDescent="0.4">
      <c r="B1" s="143">
        <v>3</v>
      </c>
      <c r="C1" s="144"/>
      <c r="D1" s="142">
        <v>1</v>
      </c>
      <c r="E1" s="142">
        <v>2</v>
      </c>
      <c r="F1" s="142">
        <v>3</v>
      </c>
      <c r="G1" s="142">
        <v>4</v>
      </c>
      <c r="H1" s="142">
        <v>5</v>
      </c>
      <c r="I1" s="142">
        <v>6</v>
      </c>
      <c r="J1" s="142">
        <v>7</v>
      </c>
      <c r="K1" s="142">
        <v>8</v>
      </c>
      <c r="L1" s="142">
        <v>9</v>
      </c>
      <c r="M1" s="142">
        <v>10</v>
      </c>
      <c r="N1" s="142">
        <v>11</v>
      </c>
      <c r="O1" s="142">
        <v>12</v>
      </c>
      <c r="P1" s="98">
        <v>2016</v>
      </c>
      <c r="R1" s="142">
        <v>1</v>
      </c>
      <c r="S1" s="142">
        <v>2</v>
      </c>
      <c r="T1" s="142">
        <v>3</v>
      </c>
      <c r="U1" s="142">
        <v>4</v>
      </c>
      <c r="V1" s="142">
        <v>5</v>
      </c>
      <c r="W1" s="142">
        <v>6</v>
      </c>
      <c r="X1" s="142">
        <v>7</v>
      </c>
      <c r="Y1" s="142">
        <v>8</v>
      </c>
      <c r="Z1" s="142">
        <v>9</v>
      </c>
      <c r="AA1" s="142">
        <v>10</v>
      </c>
      <c r="AB1" s="142">
        <v>11</v>
      </c>
      <c r="AC1" s="142">
        <v>12</v>
      </c>
      <c r="AD1" s="83">
        <v>2017</v>
      </c>
      <c r="AF1" s="142">
        <v>1</v>
      </c>
      <c r="AG1" s="142">
        <v>2</v>
      </c>
      <c r="AH1" s="142">
        <v>3</v>
      </c>
      <c r="AI1" s="142">
        <v>4</v>
      </c>
      <c r="AJ1" s="142">
        <v>5</v>
      </c>
      <c r="AK1" s="142">
        <v>6</v>
      </c>
      <c r="AL1" s="142">
        <v>7</v>
      </c>
      <c r="AM1" s="142">
        <v>8</v>
      </c>
      <c r="AN1" s="142">
        <v>9</v>
      </c>
      <c r="AO1" s="142">
        <v>10</v>
      </c>
      <c r="AP1" s="142">
        <v>11</v>
      </c>
      <c r="AQ1" s="142">
        <v>12</v>
      </c>
      <c r="AR1" s="83">
        <v>2018</v>
      </c>
      <c r="AT1" s="142">
        <v>1</v>
      </c>
      <c r="AU1" s="142">
        <v>2</v>
      </c>
      <c r="AV1" s="142">
        <v>3</v>
      </c>
      <c r="AW1" s="142">
        <v>4</v>
      </c>
      <c r="AX1" s="142">
        <v>5</v>
      </c>
      <c r="AY1" s="142">
        <v>6</v>
      </c>
      <c r="AZ1" s="142">
        <v>7</v>
      </c>
      <c r="BA1" s="142">
        <v>8</v>
      </c>
      <c r="BB1" s="142">
        <v>9</v>
      </c>
      <c r="BC1" s="142">
        <v>10</v>
      </c>
      <c r="BD1" s="142">
        <v>11</v>
      </c>
      <c r="BE1" s="142">
        <v>12</v>
      </c>
      <c r="BF1" s="83">
        <v>2019</v>
      </c>
      <c r="BH1" s="142">
        <v>1</v>
      </c>
      <c r="BI1" s="142">
        <v>2</v>
      </c>
      <c r="BJ1" s="142">
        <v>3</v>
      </c>
      <c r="BK1" s="142">
        <v>4</v>
      </c>
      <c r="BL1" s="142">
        <v>5</v>
      </c>
      <c r="BM1" s="142">
        <v>6</v>
      </c>
      <c r="BN1" s="142">
        <v>7</v>
      </c>
      <c r="BO1" s="142">
        <v>8</v>
      </c>
      <c r="BP1" s="142">
        <v>9</v>
      </c>
      <c r="BQ1" s="142">
        <v>10</v>
      </c>
      <c r="BR1" s="142">
        <v>11</v>
      </c>
      <c r="BS1" s="142">
        <v>12</v>
      </c>
      <c r="BT1" s="83">
        <v>2020</v>
      </c>
      <c r="BV1" s="142">
        <v>1</v>
      </c>
      <c r="BW1" s="142">
        <v>2</v>
      </c>
      <c r="BX1" s="142">
        <v>3</v>
      </c>
      <c r="BY1" s="142">
        <v>4</v>
      </c>
      <c r="BZ1" s="142">
        <v>5</v>
      </c>
      <c r="CA1" s="142">
        <v>6</v>
      </c>
      <c r="CB1" s="142">
        <v>7</v>
      </c>
      <c r="CC1" s="142">
        <v>8</v>
      </c>
      <c r="CD1" s="142">
        <v>9</v>
      </c>
      <c r="CE1" s="142">
        <v>10</v>
      </c>
      <c r="CF1" s="142">
        <v>11</v>
      </c>
      <c r="CG1" s="142">
        <v>12</v>
      </c>
      <c r="CH1" s="83">
        <v>2021</v>
      </c>
      <c r="CI1" s="84" t="s">
        <v>277</v>
      </c>
      <c r="CK1" s="142">
        <v>1</v>
      </c>
      <c r="CL1" s="142">
        <v>2</v>
      </c>
      <c r="CM1" s="142">
        <v>3</v>
      </c>
      <c r="CN1" s="142">
        <v>4</v>
      </c>
      <c r="CO1" s="142">
        <v>5</v>
      </c>
      <c r="CP1" s="142">
        <v>6</v>
      </c>
      <c r="CQ1" s="142">
        <v>7</v>
      </c>
      <c r="CR1" s="142">
        <v>8</v>
      </c>
      <c r="CS1" s="142">
        <v>9</v>
      </c>
      <c r="CT1" s="142">
        <v>10</v>
      </c>
      <c r="CU1" s="142">
        <v>11</v>
      </c>
      <c r="CV1" s="142">
        <v>12</v>
      </c>
      <c r="CW1" s="83">
        <v>2022</v>
      </c>
      <c r="CX1" s="84" t="s">
        <v>277</v>
      </c>
    </row>
    <row r="2" spans="2:102" s="82" customFormat="1" ht="20.5" customHeight="1" thickBot="1" x14ac:dyDescent="0.4">
      <c r="B2" s="101" t="s">
        <v>278</v>
      </c>
      <c r="C2" s="81"/>
      <c r="D2" s="102">
        <v>15550.215</v>
      </c>
      <c r="E2" s="102">
        <v>14041.530000000002</v>
      </c>
      <c r="F2" s="102">
        <v>13212.553999999998</v>
      </c>
      <c r="G2" s="102">
        <v>13610.690999999997</v>
      </c>
      <c r="H2" s="102">
        <v>12071.574999999997</v>
      </c>
      <c r="I2" s="102">
        <v>15675.471</v>
      </c>
      <c r="J2" s="102">
        <v>13833.191000000001</v>
      </c>
      <c r="K2" s="102">
        <v>15721.053000000004</v>
      </c>
      <c r="L2" s="102">
        <v>11122.767000000002</v>
      </c>
      <c r="M2" s="102">
        <v>13511.636</v>
      </c>
      <c r="N2" s="102">
        <v>13416.244999999999</v>
      </c>
      <c r="O2" s="102">
        <v>20016.761999999995</v>
      </c>
      <c r="P2" s="103">
        <v>171783.69</v>
      </c>
      <c r="R2" s="102">
        <f>'Fluxo de Caixa'!AG46</f>
        <v>17972.013999999999</v>
      </c>
      <c r="S2" s="102">
        <f>'Fluxo de Caixa'!AH46</f>
        <v>14545.485000000002</v>
      </c>
      <c r="T2" s="102">
        <f>'Fluxo de Caixa'!AI46</f>
        <v>15752.705</v>
      </c>
      <c r="U2" s="102">
        <f>'Fluxo de Caixa'!AJ46</f>
        <v>15002.66</v>
      </c>
      <c r="V2" s="102">
        <f>'Fluxo de Caixa'!AK46</f>
        <v>16631.166000000001</v>
      </c>
      <c r="W2" s="102">
        <f>'Fluxo de Caixa'!AL46</f>
        <v>15693.498</v>
      </c>
      <c r="X2" s="102">
        <f>'Fluxo de Caixa'!AM46</f>
        <v>12723.846</v>
      </c>
      <c r="Y2" s="102">
        <f>'Fluxo de Caixa'!AN46</f>
        <v>14645.179999999998</v>
      </c>
      <c r="Z2" s="102">
        <f>'Fluxo de Caixa'!AO46</f>
        <v>15240.657000000001</v>
      </c>
      <c r="AA2" s="102">
        <f>'Fluxo de Caixa'!AP46</f>
        <v>16223.66</v>
      </c>
      <c r="AB2" s="102">
        <f>'Fluxo de Caixa'!AQ46</f>
        <v>12892.123</v>
      </c>
      <c r="AC2" s="102">
        <f>'Fluxo de Caixa'!AR46</f>
        <v>17793.466</v>
      </c>
      <c r="AD2" s="103">
        <f>SUM(R2:AC2)</f>
        <v>185116.45999999996</v>
      </c>
      <c r="AF2" s="102">
        <f>'Fluxo de Caixa'!AU46</f>
        <v>18351.316000000006</v>
      </c>
      <c r="AG2" s="102">
        <f>'Fluxo de Caixa'!AV46</f>
        <v>16592.471999999998</v>
      </c>
      <c r="AH2" s="102">
        <f>'Fluxo de Caixa'!AW46</f>
        <v>14573.892999999998</v>
      </c>
      <c r="AI2" s="102">
        <f>'Fluxo de Caixa'!AX46</f>
        <v>16428.300999999999</v>
      </c>
      <c r="AJ2" s="102">
        <f>'Fluxo de Caixa'!AY46</f>
        <v>13663.344000000001</v>
      </c>
      <c r="AK2" s="102">
        <f>'Fluxo de Caixa'!AZ46</f>
        <v>15865.098000000002</v>
      </c>
      <c r="AL2" s="102">
        <f>'Fluxo de Caixa'!BA46</f>
        <v>16980.201999999997</v>
      </c>
      <c r="AM2" s="102">
        <f>'Fluxo de Caixa'!BB46</f>
        <v>16553.349000000002</v>
      </c>
      <c r="AN2" s="102">
        <f>'Fluxo de Caixa'!BC46</f>
        <v>15609.447000000002</v>
      </c>
      <c r="AO2" s="102">
        <f>'Fluxo de Caixa'!BD46</f>
        <v>15617.862000000003</v>
      </c>
      <c r="AP2" s="102">
        <f>'Fluxo de Caixa'!BE46</f>
        <v>15761.314</v>
      </c>
      <c r="AQ2" s="102">
        <f>'Fluxo de Caixa'!BF46</f>
        <v>19982.593000000001</v>
      </c>
      <c r="AR2" s="103">
        <f>'Fluxo de Caixa'!AT46</f>
        <v>190160.63399999999</v>
      </c>
      <c r="AT2" s="102">
        <f>'Fluxo de Caixa'!BI46</f>
        <v>18473.902000000002</v>
      </c>
      <c r="AU2" s="102">
        <f>'Fluxo de Caixa'!BJ46</f>
        <v>15600.389999999998</v>
      </c>
      <c r="AV2" s="102">
        <f>'Fluxo de Caixa'!BK46</f>
        <v>14203.181999999997</v>
      </c>
      <c r="AW2" s="102">
        <f>'Fluxo de Caixa'!BL46</f>
        <v>14949.179000000004</v>
      </c>
      <c r="AX2" s="102">
        <f>'Fluxo de Caixa'!BM46</f>
        <v>14753.34</v>
      </c>
      <c r="AY2" s="102">
        <f>'Fluxo de Caixa'!BN46</f>
        <v>15736.299000000003</v>
      </c>
      <c r="AZ2" s="102">
        <f>'Fluxo de Caixa'!BO46</f>
        <v>14706.142</v>
      </c>
      <c r="BA2" s="102">
        <f>'Fluxo de Caixa'!BP46</f>
        <v>14218.954999999998</v>
      </c>
      <c r="BB2" s="102">
        <f>'Fluxo de Caixa'!BQ46</f>
        <v>14373.332999999997</v>
      </c>
      <c r="BC2" s="102">
        <f>'Fluxo de Caixa'!BR46</f>
        <v>16593.858999999997</v>
      </c>
      <c r="BD2" s="102">
        <f>'Fluxo de Caixa'!BS46</f>
        <v>14374.508000000002</v>
      </c>
      <c r="BE2" s="102">
        <f>'Fluxo de Caixa'!BT46</f>
        <v>20448.183000000001</v>
      </c>
      <c r="BF2" s="103">
        <f>SUM(AT2:BE2)</f>
        <v>188431.272</v>
      </c>
      <c r="BH2" s="102">
        <f>'Fluxo de Caixa'!BW46</f>
        <v>17339.06365</v>
      </c>
      <c r="BI2" s="102">
        <f>'Fluxo de Caixa'!BX46</f>
        <v>14657.935279999998</v>
      </c>
      <c r="BJ2" s="102">
        <f>'Fluxo de Caixa'!BY46</f>
        <v>14406.883920000002</v>
      </c>
      <c r="BK2" s="102">
        <f>'Fluxo de Caixa'!BZ46</f>
        <v>14227.67539</v>
      </c>
      <c r="BL2" s="102">
        <f>'Fluxo de Caixa'!CA46</f>
        <v>13878.145189999999</v>
      </c>
      <c r="BM2" s="102">
        <f>'Fluxo de Caixa'!CB46</f>
        <v>15777.781919999999</v>
      </c>
      <c r="BN2" s="102">
        <f>'Fluxo de Caixa'!CC46</f>
        <v>14613.841220000002</v>
      </c>
      <c r="BO2" s="102">
        <f>'Fluxo de Caixa'!CD46</f>
        <v>13601.42007</v>
      </c>
      <c r="BP2" s="102">
        <f>'Fluxo de Caixa'!CE46</f>
        <v>14206.698280000002</v>
      </c>
      <c r="BQ2" s="102">
        <f>'Fluxo de Caixa'!CF46</f>
        <v>14022.311399999995</v>
      </c>
      <c r="BR2" s="102">
        <f>'Fluxo de Caixa'!CG46</f>
        <v>14933.325369999999</v>
      </c>
      <c r="BS2" s="102">
        <f>'Fluxo de Caixa'!CH46</f>
        <v>20459.61477</v>
      </c>
      <c r="BT2" s="103">
        <f>SUM(BH2:BS2)</f>
        <v>182124.69646000001</v>
      </c>
      <c r="BV2" s="102">
        <f>'Fluxo de Caixa'!CK46</f>
        <v>18967.191140000003</v>
      </c>
      <c r="BW2" s="102">
        <f>'Fluxo de Caixa'!CL46</f>
        <v>17116.687440000002</v>
      </c>
      <c r="BX2" s="102">
        <f>'Fluxo de Caixa'!CM46</f>
        <v>15526.719499999999</v>
      </c>
      <c r="BY2" s="102">
        <f>'Fluxo de Caixa'!CN46</f>
        <v>16183.013049999998</v>
      </c>
      <c r="BZ2" s="102">
        <f>'Fluxo de Caixa'!CO46</f>
        <v>14322.673229999995</v>
      </c>
      <c r="CA2" s="102">
        <f>'Fluxo de Caixa'!CP46</f>
        <v>17644.642179999999</v>
      </c>
      <c r="CB2" s="102">
        <f>'Fluxo de Caixa'!CQ46</f>
        <v>15019.511820000002</v>
      </c>
      <c r="CC2" s="102">
        <f>'Fluxo de Caixa'!CR46</f>
        <v>16001.242380000002</v>
      </c>
      <c r="CD2" s="102">
        <f>'Fluxo de Caixa'!CS46</f>
        <v>15912.400459999997</v>
      </c>
      <c r="CE2" s="102">
        <f>'Fluxo de Caixa'!CT46</f>
        <v>14418.314929999999</v>
      </c>
      <c r="CF2" s="102">
        <f>'Fluxo de Caixa'!CU46</f>
        <v>15818.188600000003</v>
      </c>
      <c r="CG2" s="102">
        <f>'Fluxo de Caixa'!CV46</f>
        <v>26079.66001</v>
      </c>
      <c r="CH2" s="103">
        <f>SUM(BV2:CG2)</f>
        <v>203010.24473999997</v>
      </c>
      <c r="CI2" s="146"/>
      <c r="CK2" s="102">
        <f>'Fluxo de Caixa'!CY46</f>
        <v>23471.976540000003</v>
      </c>
      <c r="CL2" s="102">
        <f>'Fluxo de Caixa'!CZ46</f>
        <v>19918.401632519999</v>
      </c>
      <c r="CM2" s="102">
        <f>'Fluxo de Caixa'!DA46</f>
        <v>17886.722962520002</v>
      </c>
      <c r="CN2" s="102">
        <f>'Fluxo de Caixa'!DB46</f>
        <v>19055.487588079999</v>
      </c>
      <c r="CO2" s="102">
        <f>'Fluxo de Caixa'!DC46</f>
        <v>17699.147088080001</v>
      </c>
      <c r="CP2" s="102">
        <f>'Fluxo de Caixa'!DD46</f>
        <v>19733.18115058</v>
      </c>
      <c r="CQ2" s="102">
        <f>'Fluxo de Caixa'!DE46</f>
        <v>17550.182128080003</v>
      </c>
      <c r="CR2" s="102">
        <f>'Fluxo de Caixa'!DF46</f>
        <v>18423.672978079998</v>
      </c>
      <c r="CS2" s="102">
        <f>'Fluxo de Caixa'!DG46</f>
        <v>17519.816165580003</v>
      </c>
      <c r="CT2" s="102">
        <f>'Fluxo de Caixa'!DH46</f>
        <v>17681.617700580002</v>
      </c>
      <c r="CU2" s="102">
        <f>'Fluxo de Caixa'!DI46</f>
        <v>17478.297638080003</v>
      </c>
      <c r="CV2" s="102">
        <f>'Fluxo de Caixa'!DJ46</f>
        <v>25038.879200580002</v>
      </c>
      <c r="CW2" s="103">
        <f>SUM(CK2:CV2)</f>
        <v>231457.38277276003</v>
      </c>
      <c r="CX2" s="135"/>
    </row>
    <row r="3" spans="2:102" ht="20.5" customHeight="1" thickBot="1" x14ac:dyDescent="0.4">
      <c r="B3" s="100" t="s">
        <v>257</v>
      </c>
      <c r="C3" s="81"/>
      <c r="D3" s="99">
        <v>13772.777260000023</v>
      </c>
      <c r="E3" s="99">
        <v>14428.129009999988</v>
      </c>
      <c r="F3" s="99">
        <v>13118.859960000009</v>
      </c>
      <c r="G3" s="99">
        <v>13932.37300999999</v>
      </c>
      <c r="H3" s="99">
        <v>13678.54568000001</v>
      </c>
      <c r="I3" s="99">
        <v>14498.523899999997</v>
      </c>
      <c r="J3" s="99">
        <v>13430.073849999999</v>
      </c>
      <c r="K3" s="99">
        <v>14168.313209999984</v>
      </c>
      <c r="L3" s="99">
        <v>13654.816420000001</v>
      </c>
      <c r="M3" s="99">
        <v>13170.977759999985</v>
      </c>
      <c r="N3" s="99">
        <v>13547.497990000029</v>
      </c>
      <c r="O3" s="99">
        <v>21628.759840000013</v>
      </c>
      <c r="P3" s="99">
        <v>173029.64789000005</v>
      </c>
      <c r="R3" s="86">
        <v>15481.745809999999</v>
      </c>
      <c r="S3" s="86">
        <v>13630.535250000003</v>
      </c>
      <c r="T3" s="86">
        <v>15467.169630000008</v>
      </c>
      <c r="U3" s="86">
        <v>17205.808419999976</v>
      </c>
      <c r="V3" s="86">
        <v>14262.617300000016</v>
      </c>
      <c r="W3" s="86">
        <v>15916.161939999998</v>
      </c>
      <c r="X3" s="86">
        <v>14362.571570000002</v>
      </c>
      <c r="Y3" s="86">
        <v>15219.230969999988</v>
      </c>
      <c r="Z3" s="86">
        <v>18440.99403999999</v>
      </c>
      <c r="AA3" s="86">
        <v>15884.281909999991</v>
      </c>
      <c r="AB3" s="86">
        <v>17072.393139999996</v>
      </c>
      <c r="AC3" s="86">
        <v>23290.120910000012</v>
      </c>
      <c r="AD3" s="86">
        <v>196233.63088999997</v>
      </c>
      <c r="AF3" s="86">
        <f>SUM(AF4:AF18)</f>
        <v>16758.786</v>
      </c>
      <c r="AG3" s="86">
        <f t="shared" ref="AG3:AR3" si="0">SUM(AG4:AG18)</f>
        <v>15331.174999999999</v>
      </c>
      <c r="AH3" s="86">
        <f t="shared" si="0"/>
        <v>16442.241000000002</v>
      </c>
      <c r="AI3" s="86">
        <f t="shared" si="0"/>
        <v>14354.727999999999</v>
      </c>
      <c r="AJ3" s="86">
        <f t="shared" si="0"/>
        <v>14360.254000000001</v>
      </c>
      <c r="AK3" s="86">
        <f t="shared" si="0"/>
        <v>15068.574999999999</v>
      </c>
      <c r="AL3" s="86">
        <f t="shared" si="0"/>
        <v>14048.174000000001</v>
      </c>
      <c r="AM3" s="86">
        <f t="shared" si="0"/>
        <v>13775.643</v>
      </c>
      <c r="AN3" s="86">
        <f t="shared" si="0"/>
        <v>13503.486000000001</v>
      </c>
      <c r="AO3" s="86">
        <f t="shared" si="0"/>
        <v>13548.319</v>
      </c>
      <c r="AP3" s="86">
        <f t="shared" si="0"/>
        <v>13857.859</v>
      </c>
      <c r="AQ3" s="86">
        <f t="shared" si="0"/>
        <v>20946.731000000003</v>
      </c>
      <c r="AR3" s="86">
        <f t="shared" si="0"/>
        <v>181995.97099999993</v>
      </c>
      <c r="AT3" s="86">
        <f>SUM(AT4:AT18)</f>
        <v>15625.486000000001</v>
      </c>
      <c r="AU3" s="86">
        <f t="shared" ref="AU3" si="1">SUM(AU4:AU18)</f>
        <v>14011.693000000001</v>
      </c>
      <c r="AV3" s="86">
        <f t="shared" ref="AV3" si="2">SUM(AV4:AV18)</f>
        <v>14503.629000000001</v>
      </c>
      <c r="AW3" s="86">
        <f t="shared" ref="AW3" si="3">SUM(AW4:AW18)</f>
        <v>14798.124999999998</v>
      </c>
      <c r="AX3" s="86">
        <f t="shared" ref="AX3" si="4">SUM(AX4:AX18)</f>
        <v>14252.51</v>
      </c>
      <c r="AY3" s="86">
        <f t="shared" ref="AY3" si="5">SUM(AY4:AY18)</f>
        <v>15019.911000000002</v>
      </c>
      <c r="AZ3" s="86">
        <f t="shared" ref="AZ3" si="6">SUM(AZ4:AZ18)</f>
        <v>14464.575999999999</v>
      </c>
      <c r="BA3" s="86">
        <f t="shared" ref="BA3" si="7">SUM(BA4:BA18)</f>
        <v>14340.246000000001</v>
      </c>
      <c r="BB3" s="86">
        <f t="shared" ref="BB3" si="8">SUM(BB4:BB18)</f>
        <v>16193.046999999999</v>
      </c>
      <c r="BC3" s="86">
        <f t="shared" ref="BC3" si="9">SUM(BC4:BC18)</f>
        <v>13915.543999999998</v>
      </c>
      <c r="BD3" s="86">
        <f t="shared" ref="BD3" si="10">SUM(BD4:BD18)</f>
        <v>13791.277</v>
      </c>
      <c r="BE3" s="86">
        <f t="shared" ref="BE3" si="11">SUM(BE4:BE18)</f>
        <v>20739.786</v>
      </c>
      <c r="BF3" s="86">
        <f t="shared" ref="BF3" si="12">SUM(BF4:BF18)</f>
        <v>181655.83</v>
      </c>
      <c r="BH3" s="86">
        <f>SUM(BH4:BH18)</f>
        <v>15963.552</v>
      </c>
      <c r="BI3" s="86">
        <f t="shared" ref="BI3" si="13">SUM(BI4:BI18)</f>
        <v>14806.737000000001</v>
      </c>
      <c r="BJ3" s="86">
        <f t="shared" ref="BJ3" si="14">SUM(BJ4:BJ18)</f>
        <v>14541.982</v>
      </c>
      <c r="BK3" s="86">
        <f t="shared" ref="BK3" si="15">SUM(BK4:BK18)</f>
        <v>14667.736999999999</v>
      </c>
      <c r="BL3" s="86">
        <f t="shared" ref="BL3" si="16">SUM(BL4:BL18)</f>
        <v>13957.419</v>
      </c>
      <c r="BM3" s="86">
        <f t="shared" ref="BM3" si="17">SUM(BM4:BM18)</f>
        <v>15981.502999999999</v>
      </c>
      <c r="BN3" s="86">
        <f t="shared" ref="BN3" si="18">SUM(BN4:BN18)</f>
        <v>14574.386</v>
      </c>
      <c r="BO3" s="86">
        <f t="shared" ref="BO3" si="19">SUM(BO4:BO18)</f>
        <v>14278.396000000001</v>
      </c>
      <c r="BP3" s="86">
        <f t="shared" ref="BP3" si="20">SUM(BP4:BP18)</f>
        <v>15602.100999999999</v>
      </c>
      <c r="BQ3" s="86">
        <f t="shared" ref="BQ3" si="21">SUM(BQ4:BQ18)</f>
        <v>18105.550999999999</v>
      </c>
      <c r="BR3" s="86">
        <f t="shared" ref="BR3" si="22">SUM(BR4:BR18)</f>
        <v>15358.700999999999</v>
      </c>
      <c r="BS3" s="86">
        <f t="shared" ref="BS3" si="23">SUM(BS4:BS18)</f>
        <v>22898.159</v>
      </c>
      <c r="BT3" s="86">
        <f t="shared" ref="BT3" si="24">SUM(BT4:BT18)</f>
        <v>190736.22400000002</v>
      </c>
      <c r="BV3" s="86">
        <f>SUM(BV4:BV18)</f>
        <v>15541.532000000003</v>
      </c>
      <c r="BW3" s="86">
        <f>SUM(BW4:BW18)</f>
        <v>15953.419</v>
      </c>
      <c r="BX3" s="86">
        <f t="shared" ref="BX3:CH3" si="25">SUM(BX4:BX18)</f>
        <v>15340.235999999999</v>
      </c>
      <c r="BY3" s="86">
        <f t="shared" si="25"/>
        <v>16322.465000000002</v>
      </c>
      <c r="BZ3" s="86">
        <f t="shared" si="25"/>
        <v>14944.508999999998</v>
      </c>
      <c r="CA3" s="86">
        <f t="shared" si="25"/>
        <v>16985.633000000002</v>
      </c>
      <c r="CB3" s="86">
        <f t="shared" si="25"/>
        <v>14735.430999999999</v>
      </c>
      <c r="CC3" s="86">
        <f t="shared" si="25"/>
        <v>15885.909000000001</v>
      </c>
      <c r="CD3" s="86">
        <f t="shared" si="25"/>
        <v>14495.448</v>
      </c>
      <c r="CE3" s="86">
        <f t="shared" si="25"/>
        <v>14465.682999999999</v>
      </c>
      <c r="CF3" s="86">
        <f t="shared" si="25"/>
        <v>14550.898000000001</v>
      </c>
      <c r="CG3" s="86">
        <f t="shared" si="25"/>
        <v>21825.455851999999</v>
      </c>
      <c r="CH3" s="86">
        <f t="shared" si="25"/>
        <v>191046.61885199999</v>
      </c>
      <c r="CI3" s="87"/>
      <c r="CK3" s="86">
        <f>SUM(CK4:CK18)</f>
        <v>18660.811458483822</v>
      </c>
      <c r="CL3" s="86">
        <f t="shared" ref="CL3:CW3" si="26">SUM(CL4:CL18)</f>
        <v>18338.87911991289</v>
      </c>
      <c r="CM3" s="86">
        <f t="shared" si="26"/>
        <v>17921.200708332621</v>
      </c>
      <c r="CN3" s="86">
        <f t="shared" si="26"/>
        <v>18634.829998901881</v>
      </c>
      <c r="CO3" s="86">
        <f t="shared" si="26"/>
        <v>18511.962660272013</v>
      </c>
      <c r="CP3" s="86">
        <f t="shared" si="26"/>
        <v>18976.446974277154</v>
      </c>
      <c r="CQ3" s="86">
        <f t="shared" si="26"/>
        <v>17352.45521263708</v>
      </c>
      <c r="CR3" s="86">
        <f t="shared" si="26"/>
        <v>18352.340732382509</v>
      </c>
      <c r="CS3" s="86">
        <f t="shared" si="26"/>
        <v>16051.641708417184</v>
      </c>
      <c r="CT3" s="86">
        <f t="shared" si="26"/>
        <v>17782.50509565018</v>
      </c>
      <c r="CU3" s="86">
        <f t="shared" si="26"/>
        <v>16301.913978397095</v>
      </c>
      <c r="CV3" s="86">
        <f t="shared" si="26"/>
        <v>20759.884060119472</v>
      </c>
      <c r="CW3" s="86">
        <f t="shared" si="26"/>
        <v>217644.87170778401</v>
      </c>
      <c r="CX3" s="87"/>
    </row>
    <row r="4" spans="2:102" ht="20.5" customHeight="1" outlineLevel="1" x14ac:dyDescent="0.35">
      <c r="B4" s="88" t="s">
        <v>258</v>
      </c>
      <c r="C4" s="81"/>
      <c r="D4" s="88">
        <v>13316.119670000022</v>
      </c>
      <c r="E4" s="88">
        <v>13901.007099999988</v>
      </c>
      <c r="F4" s="88">
        <v>12646.772460000009</v>
      </c>
      <c r="G4" s="88">
        <v>13469.542559999991</v>
      </c>
      <c r="H4" s="88">
        <v>13198.950130000008</v>
      </c>
      <c r="I4" s="88">
        <v>13813.987409999998</v>
      </c>
      <c r="J4" s="88">
        <v>12957.695379999999</v>
      </c>
      <c r="K4" s="88">
        <v>13372.270929999984</v>
      </c>
      <c r="L4" s="88">
        <v>13159.658920000002</v>
      </c>
      <c r="M4" s="88">
        <v>12738.000449999987</v>
      </c>
      <c r="N4" s="88">
        <v>13090.196670000027</v>
      </c>
      <c r="O4" s="88">
        <v>19779.460320000013</v>
      </c>
      <c r="P4" s="88">
        <v>165443.66200000004</v>
      </c>
      <c r="R4" s="88">
        <v>14331.773459999999</v>
      </c>
      <c r="S4" s="88">
        <v>13148.112320000002</v>
      </c>
      <c r="T4" s="88">
        <v>14580.251570000008</v>
      </c>
      <c r="U4" s="88">
        <v>15782.914339999978</v>
      </c>
      <c r="V4" s="88">
        <v>13841.441440000015</v>
      </c>
      <c r="W4" s="88">
        <v>15329.459719999999</v>
      </c>
      <c r="X4" s="88">
        <v>13963.388350000001</v>
      </c>
      <c r="Y4" s="88">
        <v>14768.297639999986</v>
      </c>
      <c r="Z4" s="88">
        <v>13400.96984999999</v>
      </c>
      <c r="AA4" s="88">
        <v>13249.894079999989</v>
      </c>
      <c r="AB4" s="88">
        <v>13114.974129999997</v>
      </c>
      <c r="AC4" s="88">
        <v>19182.62272000001</v>
      </c>
      <c r="AD4" s="88">
        <v>174694.09961999996</v>
      </c>
      <c r="AF4" s="88">
        <v>14720.371999999999</v>
      </c>
      <c r="AG4" s="88">
        <v>13807.698</v>
      </c>
      <c r="AH4" s="88">
        <v>13160.601000000001</v>
      </c>
      <c r="AI4" s="88">
        <v>13702.98</v>
      </c>
      <c r="AJ4" s="88">
        <v>13046.925999999999</v>
      </c>
      <c r="AK4" s="88">
        <v>14346.489</v>
      </c>
      <c r="AL4" s="88">
        <v>13624.226000000001</v>
      </c>
      <c r="AM4" s="88">
        <v>13333.545</v>
      </c>
      <c r="AN4" s="88">
        <v>13031.044</v>
      </c>
      <c r="AO4" s="88">
        <v>13122.445</v>
      </c>
      <c r="AP4" s="88">
        <v>13352.664000000001</v>
      </c>
      <c r="AQ4" s="88">
        <v>20212.793000000001</v>
      </c>
      <c r="AR4" s="88">
        <f>SUM(AF4:AQ4)</f>
        <v>169461.78299999997</v>
      </c>
      <c r="AT4" s="88">
        <v>15129.901</v>
      </c>
      <c r="AU4" s="88">
        <v>13600.136</v>
      </c>
      <c r="AV4" s="88">
        <v>14044.790999999999</v>
      </c>
      <c r="AW4" s="88">
        <v>14370.808999999999</v>
      </c>
      <c r="AX4" s="88">
        <v>13463.486000000001</v>
      </c>
      <c r="AY4" s="88">
        <v>14471.412</v>
      </c>
      <c r="AZ4" s="88">
        <v>14073.624</v>
      </c>
      <c r="BA4" s="88">
        <v>13881.277</v>
      </c>
      <c r="BB4" s="88">
        <v>15762.871999999999</v>
      </c>
      <c r="BC4" s="88">
        <v>13471.614</v>
      </c>
      <c r="BD4" s="88">
        <v>13419.436</v>
      </c>
      <c r="BE4" s="88">
        <v>20203.184000000001</v>
      </c>
      <c r="BF4" s="88">
        <f>SUM(AT4:BE4)</f>
        <v>175892.54199999999</v>
      </c>
      <c r="BH4" s="88">
        <v>15130.302</v>
      </c>
      <c r="BI4" s="88">
        <v>14411.355</v>
      </c>
      <c r="BJ4" s="88">
        <v>14038.939</v>
      </c>
      <c r="BK4" s="88">
        <v>14334.59</v>
      </c>
      <c r="BL4" s="88">
        <v>13712.876</v>
      </c>
      <c r="BM4" s="88">
        <v>15598.491</v>
      </c>
      <c r="BN4" s="88">
        <v>14308.084000000001</v>
      </c>
      <c r="BO4" s="88">
        <v>14043.888999999999</v>
      </c>
      <c r="BP4" s="139">
        <v>15175.18</v>
      </c>
      <c r="BQ4" s="139">
        <v>17678.63</v>
      </c>
      <c r="BR4" s="139">
        <v>14931.78</v>
      </c>
      <c r="BS4" s="139">
        <v>22020.34</v>
      </c>
      <c r="BT4" s="88">
        <f>SUM(BH4:BS4)</f>
        <v>185384.45600000001</v>
      </c>
      <c r="BV4" s="211">
        <v>14849.805</v>
      </c>
      <c r="BW4" s="211">
        <v>15296.337</v>
      </c>
      <c r="BX4" s="211">
        <v>15091.927</v>
      </c>
      <c r="BY4" s="211">
        <v>15384.316000000001</v>
      </c>
      <c r="BZ4" s="211">
        <v>14612.117</v>
      </c>
      <c r="CA4" s="211">
        <v>16386.288</v>
      </c>
      <c r="CB4" s="211">
        <v>14481.319</v>
      </c>
      <c r="CC4" s="211">
        <v>15559.512000000001</v>
      </c>
      <c r="CD4" s="211">
        <v>14123.334999999999</v>
      </c>
      <c r="CE4" s="211">
        <v>14015.025</v>
      </c>
      <c r="CF4" s="211">
        <v>14247.27</v>
      </c>
      <c r="CG4" s="139">
        <v>21302.46</v>
      </c>
      <c r="CH4" s="136">
        <f>SUM(BV4:CG4)</f>
        <v>185349.71099999998</v>
      </c>
      <c r="CI4" s="137"/>
      <c r="CK4" s="139">
        <v>18269.479114157915</v>
      </c>
      <c r="CL4" s="139">
        <v>17947.546775586983</v>
      </c>
      <c r="CM4" s="139">
        <v>17529.868364006714</v>
      </c>
      <c r="CN4" s="139">
        <v>18243.497654575975</v>
      </c>
      <c r="CO4" s="139">
        <v>18120.630315946106</v>
      </c>
      <c r="CP4" s="139">
        <v>18368.999391340723</v>
      </c>
      <c r="CQ4" s="139">
        <v>16961.122868311173</v>
      </c>
      <c r="CR4" s="139">
        <v>17957.222069896019</v>
      </c>
      <c r="CS4" s="139">
        <v>15660.309364091272</v>
      </c>
      <c r="CT4" s="139">
        <v>17391.172751324273</v>
      </c>
      <c r="CU4" s="139">
        <v>15910.581634071183</v>
      </c>
      <c r="CV4" s="139">
        <v>20098.480061519451</v>
      </c>
      <c r="CW4" s="136">
        <f>SUM(CK4:CV4)</f>
        <v>212458.91036482781</v>
      </c>
      <c r="CX4" s="137"/>
    </row>
    <row r="5" spans="2:102" ht="20.5" customHeight="1" outlineLevel="1" x14ac:dyDescent="0.35">
      <c r="B5" s="88" t="s">
        <v>259</v>
      </c>
      <c r="C5" s="81"/>
      <c r="D5" s="88">
        <v>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  <c r="O5" s="88">
        <v>0</v>
      </c>
      <c r="P5" s="88">
        <v>0</v>
      </c>
      <c r="R5" s="88">
        <v>0</v>
      </c>
      <c r="S5" s="88">
        <v>0</v>
      </c>
      <c r="T5" s="88">
        <v>0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88">
        <v>0</v>
      </c>
      <c r="AB5" s="88">
        <v>0</v>
      </c>
      <c r="AC5" s="88">
        <v>0</v>
      </c>
      <c r="AD5" s="88">
        <v>0</v>
      </c>
      <c r="AF5" s="88">
        <v>0</v>
      </c>
      <c r="AG5" s="88">
        <v>0</v>
      </c>
      <c r="AH5" s="88">
        <v>0</v>
      </c>
      <c r="AI5" s="88">
        <v>0</v>
      </c>
      <c r="AJ5" s="88">
        <v>0</v>
      </c>
      <c r="AK5" s="88">
        <v>0</v>
      </c>
      <c r="AL5" s="88">
        <v>0</v>
      </c>
      <c r="AM5" s="88">
        <v>0</v>
      </c>
      <c r="AN5" s="88">
        <v>0</v>
      </c>
      <c r="AO5" s="88">
        <v>0</v>
      </c>
      <c r="AP5" s="88">
        <v>0</v>
      </c>
      <c r="AQ5" s="88">
        <v>0</v>
      </c>
      <c r="AR5" s="88">
        <f t="shared" ref="AR5:AR18" si="27">SUM(AF5:AQ5)</f>
        <v>0</v>
      </c>
      <c r="AT5" s="88">
        <v>0</v>
      </c>
      <c r="AU5" s="88">
        <v>0</v>
      </c>
      <c r="AV5" s="88">
        <v>0</v>
      </c>
      <c r="AW5" s="88">
        <v>0</v>
      </c>
      <c r="AX5" s="88">
        <v>0</v>
      </c>
      <c r="AY5" s="88">
        <v>0</v>
      </c>
      <c r="AZ5" s="88">
        <v>0</v>
      </c>
      <c r="BA5" s="88">
        <v>0</v>
      </c>
      <c r="BB5" s="88">
        <v>0</v>
      </c>
      <c r="BC5" s="88">
        <v>0</v>
      </c>
      <c r="BD5" s="88">
        <v>0</v>
      </c>
      <c r="BE5" s="88">
        <v>0</v>
      </c>
      <c r="BF5" s="88">
        <f t="shared" ref="BF5:BF18" si="28">SUM(AT5:BE5)</f>
        <v>0</v>
      </c>
      <c r="BH5" s="145">
        <v>0</v>
      </c>
      <c r="BI5" s="145">
        <v>0</v>
      </c>
      <c r="BJ5" s="145">
        <v>0</v>
      </c>
      <c r="BK5" s="145">
        <v>0</v>
      </c>
      <c r="BL5" s="145">
        <v>0</v>
      </c>
      <c r="BM5" s="145">
        <v>0</v>
      </c>
      <c r="BN5" s="145">
        <v>0</v>
      </c>
      <c r="BO5" s="145">
        <v>0</v>
      </c>
      <c r="BP5" s="139">
        <v>0</v>
      </c>
      <c r="BQ5" s="139">
        <v>0</v>
      </c>
      <c r="BR5" s="139">
        <v>0</v>
      </c>
      <c r="BS5" s="139">
        <v>0</v>
      </c>
      <c r="BT5" s="88">
        <f t="shared" ref="BT5:BT18" si="29">SUM(BH5:BS5)</f>
        <v>0</v>
      </c>
      <c r="BV5" s="211">
        <v>0</v>
      </c>
      <c r="BW5" s="211">
        <v>0</v>
      </c>
      <c r="BX5" s="211">
        <v>0</v>
      </c>
      <c r="BY5" s="211">
        <v>0</v>
      </c>
      <c r="BZ5" s="211">
        <v>0</v>
      </c>
      <c r="CA5" s="211">
        <v>0</v>
      </c>
      <c r="CB5" s="211">
        <v>0</v>
      </c>
      <c r="CC5" s="211">
        <v>0</v>
      </c>
      <c r="CD5" s="211">
        <v>0</v>
      </c>
      <c r="CE5" s="211">
        <v>0</v>
      </c>
      <c r="CF5" s="211">
        <v>0</v>
      </c>
      <c r="CG5" s="139">
        <v>0</v>
      </c>
      <c r="CH5" s="136">
        <f t="shared" ref="CH5:CH14" si="30">SUM(BV5:CG5)</f>
        <v>0</v>
      </c>
      <c r="CI5" s="137"/>
      <c r="CK5" s="139">
        <v>0</v>
      </c>
      <c r="CL5" s="139">
        <v>0</v>
      </c>
      <c r="CM5" s="139">
        <v>0</v>
      </c>
      <c r="CN5" s="139">
        <v>0</v>
      </c>
      <c r="CO5" s="139">
        <v>0</v>
      </c>
      <c r="CP5" s="139">
        <v>0</v>
      </c>
      <c r="CQ5" s="139">
        <v>0</v>
      </c>
      <c r="CR5" s="139">
        <v>0</v>
      </c>
      <c r="CS5" s="139">
        <v>0</v>
      </c>
      <c r="CT5" s="139">
        <v>0</v>
      </c>
      <c r="CU5" s="139">
        <v>0</v>
      </c>
      <c r="CV5" s="139">
        <v>0</v>
      </c>
      <c r="CW5" s="136">
        <f t="shared" ref="CW5:CW14" si="31">SUM(CK5:CV5)</f>
        <v>0</v>
      </c>
      <c r="CX5" s="137"/>
    </row>
    <row r="6" spans="2:102" ht="20.5" customHeight="1" outlineLevel="1" x14ac:dyDescent="0.35">
      <c r="B6" s="88" t="s">
        <v>260</v>
      </c>
      <c r="C6" s="81"/>
      <c r="D6" s="88">
        <v>0</v>
      </c>
      <c r="E6" s="88">
        <v>0</v>
      </c>
      <c r="F6" s="88">
        <v>0</v>
      </c>
      <c r="G6" s="88">
        <v>335495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f t="shared" si="27"/>
        <v>0</v>
      </c>
      <c r="AT6" s="88">
        <v>0</v>
      </c>
      <c r="AU6" s="88">
        <v>0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>
        <v>0</v>
      </c>
      <c r="BB6" s="88">
        <v>0</v>
      </c>
      <c r="BC6" s="88">
        <v>0</v>
      </c>
      <c r="BD6" s="88">
        <v>0</v>
      </c>
      <c r="BE6" s="88">
        <v>0</v>
      </c>
      <c r="BF6" s="88">
        <f t="shared" si="28"/>
        <v>0</v>
      </c>
      <c r="BH6" s="88">
        <v>0</v>
      </c>
      <c r="BI6" s="88">
        <v>0</v>
      </c>
      <c r="BJ6" s="88">
        <v>0</v>
      </c>
      <c r="BK6" s="88">
        <v>0</v>
      </c>
      <c r="BL6" s="88">
        <v>0</v>
      </c>
      <c r="BM6" s="88">
        <v>0</v>
      </c>
      <c r="BN6" s="88">
        <v>0</v>
      </c>
      <c r="BO6" s="88">
        <v>0</v>
      </c>
      <c r="BP6" s="139">
        <v>0</v>
      </c>
      <c r="BQ6" s="139">
        <v>0</v>
      </c>
      <c r="BR6" s="139">
        <v>0</v>
      </c>
      <c r="BS6" s="139">
        <v>0</v>
      </c>
      <c r="BT6" s="88">
        <f t="shared" si="29"/>
        <v>0</v>
      </c>
      <c r="BV6" s="211">
        <v>0</v>
      </c>
      <c r="BW6" s="211">
        <v>0</v>
      </c>
      <c r="BX6" s="211">
        <v>0</v>
      </c>
      <c r="BY6" s="211">
        <v>0</v>
      </c>
      <c r="BZ6" s="211">
        <v>0</v>
      </c>
      <c r="CA6" s="211">
        <v>0</v>
      </c>
      <c r="CB6" s="211">
        <v>0</v>
      </c>
      <c r="CC6" s="211">
        <v>0</v>
      </c>
      <c r="CD6" s="211">
        <v>0</v>
      </c>
      <c r="CE6" s="211">
        <v>0</v>
      </c>
      <c r="CF6" s="211">
        <v>0</v>
      </c>
      <c r="CG6" s="139">
        <v>0</v>
      </c>
      <c r="CH6" s="136">
        <f t="shared" si="30"/>
        <v>0</v>
      </c>
      <c r="CI6" s="137"/>
      <c r="CK6" s="139">
        <v>0</v>
      </c>
      <c r="CL6" s="139">
        <v>0</v>
      </c>
      <c r="CM6" s="139">
        <v>0</v>
      </c>
      <c r="CN6" s="139">
        <v>0</v>
      </c>
      <c r="CO6" s="139">
        <v>0</v>
      </c>
      <c r="CP6" s="139">
        <v>0</v>
      </c>
      <c r="CQ6" s="139">
        <v>0</v>
      </c>
      <c r="CR6" s="139">
        <v>0</v>
      </c>
      <c r="CS6" s="139">
        <v>0</v>
      </c>
      <c r="CT6" s="139">
        <v>0</v>
      </c>
      <c r="CU6" s="139">
        <v>0</v>
      </c>
      <c r="CV6" s="139">
        <v>0</v>
      </c>
      <c r="CW6" s="136">
        <f t="shared" si="31"/>
        <v>0</v>
      </c>
      <c r="CX6" s="137"/>
    </row>
    <row r="7" spans="2:102" ht="20.5" customHeight="1" outlineLevel="1" x14ac:dyDescent="0.35">
      <c r="B7" s="88" t="s">
        <v>261</v>
      </c>
      <c r="C7" s="81"/>
      <c r="D7" s="88">
        <v>48</v>
      </c>
      <c r="E7" s="88">
        <v>48</v>
      </c>
      <c r="F7" s="88">
        <v>46</v>
      </c>
      <c r="G7" s="88">
        <v>46</v>
      </c>
      <c r="H7" s="88">
        <v>43.6</v>
      </c>
      <c r="I7" s="88">
        <v>42</v>
      </c>
      <c r="J7" s="88">
        <v>54</v>
      </c>
      <c r="K7" s="88">
        <v>48</v>
      </c>
      <c r="L7" s="88">
        <v>48</v>
      </c>
      <c r="M7" s="88">
        <v>48</v>
      </c>
      <c r="N7" s="88">
        <v>60</v>
      </c>
      <c r="O7" s="88">
        <v>60</v>
      </c>
      <c r="P7" s="88">
        <v>591.6</v>
      </c>
      <c r="R7" s="88">
        <v>60</v>
      </c>
      <c r="S7" s="88">
        <v>60</v>
      </c>
      <c r="T7" s="88">
        <v>54</v>
      </c>
      <c r="U7" s="88">
        <v>29</v>
      </c>
      <c r="V7" s="88">
        <v>48</v>
      </c>
      <c r="W7" s="88">
        <v>48</v>
      </c>
      <c r="X7" s="88">
        <v>48</v>
      </c>
      <c r="Y7" s="88">
        <v>48</v>
      </c>
      <c r="Z7" s="88">
        <v>48</v>
      </c>
      <c r="AA7" s="88">
        <v>48</v>
      </c>
      <c r="AB7" s="88">
        <v>47.4</v>
      </c>
      <c r="AC7" s="88">
        <v>48.6</v>
      </c>
      <c r="AD7" s="88">
        <v>587</v>
      </c>
      <c r="AF7" s="88">
        <v>48</v>
      </c>
      <c r="AG7" s="88">
        <v>42</v>
      </c>
      <c r="AH7" s="88">
        <v>42</v>
      </c>
      <c r="AI7" s="88">
        <v>48</v>
      </c>
      <c r="AJ7" s="88">
        <v>50</v>
      </c>
      <c r="AK7" s="88">
        <v>54</v>
      </c>
      <c r="AL7" s="88">
        <v>54</v>
      </c>
      <c r="AM7" s="88">
        <v>62.5</v>
      </c>
      <c r="AN7" s="88">
        <v>62.6</v>
      </c>
      <c r="AO7" s="88">
        <v>63</v>
      </c>
      <c r="AP7" s="88">
        <v>63</v>
      </c>
      <c r="AQ7" s="88">
        <v>63</v>
      </c>
      <c r="AR7" s="88">
        <f t="shared" si="27"/>
        <v>652.1</v>
      </c>
      <c r="AT7" s="88">
        <v>63</v>
      </c>
      <c r="AU7" s="88">
        <v>63</v>
      </c>
      <c r="AV7" s="88">
        <v>63</v>
      </c>
      <c r="AW7" s="88">
        <v>57</v>
      </c>
      <c r="AX7" s="88">
        <v>49.8</v>
      </c>
      <c r="AY7" s="88">
        <v>51</v>
      </c>
      <c r="AZ7" s="88">
        <v>51</v>
      </c>
      <c r="BA7" s="88">
        <v>51</v>
      </c>
      <c r="BB7" s="88">
        <v>51</v>
      </c>
      <c r="BC7" s="88">
        <v>42</v>
      </c>
      <c r="BD7" s="88">
        <v>42</v>
      </c>
      <c r="BE7" s="88">
        <v>42</v>
      </c>
      <c r="BF7" s="88">
        <f t="shared" si="28"/>
        <v>625.79999999999995</v>
      </c>
      <c r="BH7" s="88">
        <v>36</v>
      </c>
      <c r="BI7" s="88">
        <v>42</v>
      </c>
      <c r="BJ7" s="88">
        <v>48</v>
      </c>
      <c r="BK7" s="88">
        <v>48</v>
      </c>
      <c r="BL7" s="88">
        <v>44.6</v>
      </c>
      <c r="BM7" s="88">
        <v>42</v>
      </c>
      <c r="BN7" s="88">
        <v>42</v>
      </c>
      <c r="BO7" s="88">
        <v>42</v>
      </c>
      <c r="BP7" s="139">
        <v>48</v>
      </c>
      <c r="BQ7" s="139">
        <v>48</v>
      </c>
      <c r="BR7" s="139">
        <v>48</v>
      </c>
      <c r="BS7" s="139">
        <v>48</v>
      </c>
      <c r="BT7" s="88">
        <f t="shared" si="29"/>
        <v>536.6</v>
      </c>
      <c r="BV7" s="211">
        <v>42</v>
      </c>
      <c r="BW7" s="211">
        <v>42</v>
      </c>
      <c r="BX7" s="211">
        <v>42</v>
      </c>
      <c r="BY7" s="211">
        <v>33</v>
      </c>
      <c r="BZ7" s="211">
        <v>54</v>
      </c>
      <c r="CA7" s="211">
        <v>48</v>
      </c>
      <c r="CB7" s="211">
        <v>57</v>
      </c>
      <c r="CC7" s="211">
        <v>48</v>
      </c>
      <c r="CD7" s="211">
        <v>54</v>
      </c>
      <c r="CE7" s="211">
        <v>54</v>
      </c>
      <c r="CF7" s="211">
        <v>54</v>
      </c>
      <c r="CG7" s="139">
        <v>48</v>
      </c>
      <c r="CH7" s="136">
        <f t="shared" si="30"/>
        <v>576</v>
      </c>
      <c r="CI7" s="137"/>
      <c r="CK7" s="139">
        <v>59.400196138899666</v>
      </c>
      <c r="CL7" s="139">
        <v>59.400196138899666</v>
      </c>
      <c r="CM7" s="139">
        <v>59.400196138899666</v>
      </c>
      <c r="CN7" s="139">
        <v>59.400196138899666</v>
      </c>
      <c r="CO7" s="139">
        <v>59.400196138899666</v>
      </c>
      <c r="CP7" s="139">
        <v>59.400196138899666</v>
      </c>
      <c r="CQ7" s="139">
        <v>59.400196138899666</v>
      </c>
      <c r="CR7" s="139">
        <v>59.400196138899666</v>
      </c>
      <c r="CS7" s="139">
        <v>59.400196138899666</v>
      </c>
      <c r="CT7" s="139">
        <v>59.400196138899666</v>
      </c>
      <c r="CU7" s="139">
        <v>59.400196138899666</v>
      </c>
      <c r="CV7" s="139">
        <v>59.400196138899666</v>
      </c>
      <c r="CW7" s="136">
        <f t="shared" si="31"/>
        <v>712.80235366679597</v>
      </c>
      <c r="CX7" s="137"/>
    </row>
    <row r="8" spans="2:102" ht="20.5" customHeight="1" outlineLevel="1" x14ac:dyDescent="0.35">
      <c r="B8" s="88" t="s">
        <v>262</v>
      </c>
      <c r="C8" s="81"/>
      <c r="D8" s="88">
        <v>15</v>
      </c>
      <c r="E8" s="88">
        <v>15</v>
      </c>
      <c r="F8" s="88">
        <v>15</v>
      </c>
      <c r="G8" s="88">
        <v>15</v>
      </c>
      <c r="H8" s="88">
        <v>24.2</v>
      </c>
      <c r="I8" s="88">
        <v>27</v>
      </c>
      <c r="J8" s="88">
        <v>15</v>
      </c>
      <c r="K8" s="88">
        <v>12</v>
      </c>
      <c r="L8" s="88">
        <v>12</v>
      </c>
      <c r="M8" s="88">
        <v>9.5</v>
      </c>
      <c r="N8" s="88">
        <v>11.7</v>
      </c>
      <c r="O8" s="88">
        <v>15.6</v>
      </c>
      <c r="P8" s="88">
        <v>186.99999999999997</v>
      </c>
      <c r="R8" s="88">
        <v>15</v>
      </c>
      <c r="S8" s="88">
        <v>15</v>
      </c>
      <c r="T8" s="88">
        <v>15</v>
      </c>
      <c r="U8" s="88">
        <v>6.3</v>
      </c>
      <c r="V8" s="88">
        <v>12</v>
      </c>
      <c r="W8" s="88">
        <v>12</v>
      </c>
      <c r="X8" s="88">
        <v>11.1</v>
      </c>
      <c r="Y8" s="88">
        <v>12</v>
      </c>
      <c r="Z8" s="88">
        <v>9</v>
      </c>
      <c r="AA8" s="88">
        <v>12</v>
      </c>
      <c r="AB8" s="88">
        <v>11.7</v>
      </c>
      <c r="AC8" s="88">
        <v>12.3</v>
      </c>
      <c r="AD8" s="88">
        <v>143.4</v>
      </c>
      <c r="AF8" s="88">
        <v>12</v>
      </c>
      <c r="AG8" s="88">
        <v>12</v>
      </c>
      <c r="AH8" s="88">
        <v>12</v>
      </c>
      <c r="AI8" s="88">
        <v>12</v>
      </c>
      <c r="AJ8" s="88">
        <v>9</v>
      </c>
      <c r="AK8" s="88">
        <v>14.3</v>
      </c>
      <c r="AL8" s="88">
        <v>12</v>
      </c>
      <c r="AM8" s="88">
        <v>12</v>
      </c>
      <c r="AN8" s="88">
        <v>12</v>
      </c>
      <c r="AO8" s="88">
        <v>15.3</v>
      </c>
      <c r="AP8" s="88">
        <v>15</v>
      </c>
      <c r="AQ8" s="88">
        <v>12</v>
      </c>
      <c r="AR8" s="88">
        <f t="shared" si="27"/>
        <v>149.6</v>
      </c>
      <c r="AT8" s="88">
        <v>15</v>
      </c>
      <c r="AU8" s="88">
        <v>15</v>
      </c>
      <c r="AV8" s="88">
        <v>15</v>
      </c>
      <c r="AW8" s="88">
        <v>15</v>
      </c>
      <c r="AX8" s="88">
        <v>15</v>
      </c>
      <c r="AY8" s="88">
        <v>12</v>
      </c>
      <c r="AZ8" s="88">
        <v>12</v>
      </c>
      <c r="BA8" s="88">
        <v>18</v>
      </c>
      <c r="BB8" s="88">
        <v>15</v>
      </c>
      <c r="BC8" s="88">
        <v>24</v>
      </c>
      <c r="BD8" s="88">
        <v>24</v>
      </c>
      <c r="BE8" s="88">
        <v>24</v>
      </c>
      <c r="BF8" s="88">
        <f t="shared" si="28"/>
        <v>204</v>
      </c>
      <c r="BH8" s="88">
        <v>21</v>
      </c>
      <c r="BI8" s="88">
        <v>24</v>
      </c>
      <c r="BJ8" s="88">
        <v>24</v>
      </c>
      <c r="BK8" s="88">
        <v>24</v>
      </c>
      <c r="BL8" s="88">
        <v>24</v>
      </c>
      <c r="BM8" s="88">
        <v>24</v>
      </c>
      <c r="BN8" s="88">
        <v>24</v>
      </c>
      <c r="BO8" s="88">
        <v>24</v>
      </c>
      <c r="BP8" s="139">
        <v>24</v>
      </c>
      <c r="BQ8" s="139">
        <v>24</v>
      </c>
      <c r="BR8" s="139">
        <v>24</v>
      </c>
      <c r="BS8" s="139">
        <v>24</v>
      </c>
      <c r="BT8" s="88">
        <f t="shared" si="29"/>
        <v>285</v>
      </c>
      <c r="BV8" s="211">
        <v>24</v>
      </c>
      <c r="BW8" s="211">
        <v>24</v>
      </c>
      <c r="BX8" s="211">
        <v>24</v>
      </c>
      <c r="BY8" s="211">
        <v>24</v>
      </c>
      <c r="BZ8" s="211">
        <v>24</v>
      </c>
      <c r="CA8" s="211">
        <v>21</v>
      </c>
      <c r="CB8" s="211">
        <v>18</v>
      </c>
      <c r="CC8" s="211">
        <v>18</v>
      </c>
      <c r="CD8" s="211">
        <v>18</v>
      </c>
      <c r="CE8" s="211">
        <v>18</v>
      </c>
      <c r="CF8" s="211">
        <v>18</v>
      </c>
      <c r="CG8" s="139">
        <v>24</v>
      </c>
      <c r="CH8" s="136">
        <f t="shared" si="30"/>
        <v>255</v>
      </c>
      <c r="CI8" s="137"/>
      <c r="CK8" s="139">
        <v>37.125122586812289</v>
      </c>
      <c r="CL8" s="139">
        <v>37.125122586812289</v>
      </c>
      <c r="CM8" s="139">
        <v>37.125122586812289</v>
      </c>
      <c r="CN8" s="139">
        <v>37.125122586812289</v>
      </c>
      <c r="CO8" s="139">
        <v>37.125122586812289</v>
      </c>
      <c r="CP8" s="139">
        <v>37.125122586812289</v>
      </c>
      <c r="CQ8" s="139">
        <v>37.125122586812289</v>
      </c>
      <c r="CR8" s="139">
        <v>37.125122586812289</v>
      </c>
      <c r="CS8" s="139">
        <v>37.125122586812289</v>
      </c>
      <c r="CT8" s="139">
        <v>37.125122586812289</v>
      </c>
      <c r="CU8" s="139">
        <v>37.125122586812289</v>
      </c>
      <c r="CV8" s="139">
        <v>37.125122586812289</v>
      </c>
      <c r="CW8" s="136">
        <f t="shared" si="31"/>
        <v>445.50147104174738</v>
      </c>
      <c r="CX8" s="137"/>
    </row>
    <row r="9" spans="2:102" ht="20.5" customHeight="1" outlineLevel="1" x14ac:dyDescent="0.35">
      <c r="B9" s="88" t="s">
        <v>263</v>
      </c>
      <c r="C9" s="81"/>
      <c r="D9" s="88">
        <v>158.5966</v>
      </c>
      <c r="E9" s="88">
        <v>159.46608999999998</v>
      </c>
      <c r="F9" s="88">
        <v>159.73827</v>
      </c>
      <c r="G9" s="88">
        <v>159.65369000000001</v>
      </c>
      <c r="H9" s="88">
        <v>160.68388000000002</v>
      </c>
      <c r="I9" s="88">
        <v>383.19948000000005</v>
      </c>
      <c r="J9" s="88">
        <v>161.59352999999999</v>
      </c>
      <c r="K9" s="88">
        <v>162.67036999999999</v>
      </c>
      <c r="L9" s="88">
        <v>157.79925999999995</v>
      </c>
      <c r="M9" s="88">
        <v>153.44458999999998</v>
      </c>
      <c r="N9" s="88">
        <v>153.89671999999996</v>
      </c>
      <c r="O9" s="88">
        <v>293.93182999999993</v>
      </c>
      <c r="P9" s="88">
        <v>2264.6743099999999</v>
      </c>
      <c r="R9" s="88">
        <v>105.47720999999999</v>
      </c>
      <c r="S9" s="88">
        <v>122.44056999999999</v>
      </c>
      <c r="T9" s="88">
        <v>126.779</v>
      </c>
      <c r="U9" s="88">
        <v>109.31249</v>
      </c>
      <c r="V9" s="88">
        <v>125.17661</v>
      </c>
      <c r="W9" s="88">
        <v>308.30302</v>
      </c>
      <c r="X9" s="88">
        <v>146.66442000000001</v>
      </c>
      <c r="Y9" s="88">
        <v>146.83438000000001</v>
      </c>
      <c r="Z9" s="88">
        <v>147.65018000000001</v>
      </c>
      <c r="AA9" s="88">
        <v>148.07637</v>
      </c>
      <c r="AB9" s="88">
        <v>147.69622000000001</v>
      </c>
      <c r="AC9" s="88">
        <v>260.76122999999995</v>
      </c>
      <c r="AD9" s="88">
        <v>1895.1717000000003</v>
      </c>
      <c r="AF9" s="88">
        <v>147.42500000000001</v>
      </c>
      <c r="AG9" s="88">
        <v>149.13300000000001</v>
      </c>
      <c r="AH9" s="88">
        <v>168.113</v>
      </c>
      <c r="AI9" s="88">
        <v>169.309</v>
      </c>
      <c r="AJ9" s="88">
        <v>147.66399999999999</v>
      </c>
      <c r="AK9" s="88">
        <v>347.43200000000002</v>
      </c>
      <c r="AL9" s="88">
        <v>148.04499999999999</v>
      </c>
      <c r="AM9" s="88">
        <v>147.33199999999999</v>
      </c>
      <c r="AN9" s="88">
        <v>147.63800000000001</v>
      </c>
      <c r="AO9" s="88">
        <v>147.63800000000001</v>
      </c>
      <c r="AP9" s="88">
        <v>149.767</v>
      </c>
      <c r="AQ9" s="88">
        <v>370.66500000000002</v>
      </c>
      <c r="AR9" s="88">
        <f t="shared" si="27"/>
        <v>2240.1610000000001</v>
      </c>
      <c r="AT9" s="88">
        <v>108.994</v>
      </c>
      <c r="AU9" s="88">
        <v>86.531000000000006</v>
      </c>
      <c r="AV9" s="88">
        <v>108.423</v>
      </c>
      <c r="AW9" s="88">
        <v>137.61199999999999</v>
      </c>
      <c r="AX9" s="88">
        <v>110.38500000000001</v>
      </c>
      <c r="AY9" s="88">
        <v>203.405</v>
      </c>
      <c r="AZ9" s="88">
        <v>123.89100000000001</v>
      </c>
      <c r="BA9" s="88">
        <v>123.89100000000001</v>
      </c>
      <c r="BB9" s="88">
        <v>123.89100000000001</v>
      </c>
      <c r="BC9" s="88">
        <v>124.56399999999999</v>
      </c>
      <c r="BD9" s="88">
        <v>103.688</v>
      </c>
      <c r="BE9" s="88">
        <v>178.14500000000001</v>
      </c>
      <c r="BF9" s="88">
        <f t="shared" si="28"/>
        <v>1533.42</v>
      </c>
      <c r="BH9" s="88">
        <v>87.498999999999995</v>
      </c>
      <c r="BI9" s="88">
        <v>112.205</v>
      </c>
      <c r="BJ9" s="88">
        <v>123.339</v>
      </c>
      <c r="BK9" s="88">
        <v>104.456</v>
      </c>
      <c r="BL9" s="88">
        <v>104.919</v>
      </c>
      <c r="BM9" s="88">
        <v>240.38</v>
      </c>
      <c r="BN9" s="88">
        <v>81.900000000000006</v>
      </c>
      <c r="BO9" s="88">
        <v>108.652</v>
      </c>
      <c r="BP9" s="139">
        <v>149.767</v>
      </c>
      <c r="BQ9" s="139">
        <v>149.767</v>
      </c>
      <c r="BR9" s="139">
        <v>149.767</v>
      </c>
      <c r="BS9" s="139">
        <v>370.66500000000002</v>
      </c>
      <c r="BT9" s="88">
        <f t="shared" si="29"/>
        <v>1783.316</v>
      </c>
      <c r="BV9" s="211">
        <v>137.709</v>
      </c>
      <c r="BW9" s="211">
        <v>123.23</v>
      </c>
      <c r="BX9" s="211">
        <v>110.551</v>
      </c>
      <c r="BY9" s="211">
        <v>123.04900000000001</v>
      </c>
      <c r="BZ9" s="211">
        <v>141.489</v>
      </c>
      <c r="CA9" s="211">
        <v>320.85899999999998</v>
      </c>
      <c r="CB9" s="211">
        <v>144.92699999999999</v>
      </c>
      <c r="CC9" s="211">
        <v>144.17500000000001</v>
      </c>
      <c r="CD9" s="211">
        <v>146.221</v>
      </c>
      <c r="CE9" s="211">
        <v>105.34399999999999</v>
      </c>
      <c r="CF9" s="211">
        <v>107.23399999999999</v>
      </c>
      <c r="CG9" s="139">
        <f>182.23*2</f>
        <v>364.46</v>
      </c>
      <c r="CH9" s="136">
        <f t="shared" si="30"/>
        <v>1969.2479999999998</v>
      </c>
      <c r="CI9" s="137"/>
      <c r="CK9" s="139">
        <v>180.94908499220935</v>
      </c>
      <c r="CL9" s="139">
        <v>180.94908499220935</v>
      </c>
      <c r="CM9" s="139">
        <v>180.94908499220935</v>
      </c>
      <c r="CN9" s="139">
        <v>180.94908499220935</v>
      </c>
      <c r="CO9" s="139">
        <v>180.94908499220935</v>
      </c>
      <c r="CP9" s="139">
        <v>397.06432360273351</v>
      </c>
      <c r="CQ9" s="139">
        <v>180.94908499220935</v>
      </c>
      <c r="CR9" s="139">
        <v>180.94908499220935</v>
      </c>
      <c r="CS9" s="139">
        <v>180.94908499220935</v>
      </c>
      <c r="CT9" s="139">
        <v>180.94908499220935</v>
      </c>
      <c r="CU9" s="139">
        <v>180.94908499220935</v>
      </c>
      <c r="CV9" s="139">
        <v>451.02073926632022</v>
      </c>
      <c r="CW9" s="136">
        <f t="shared" si="31"/>
        <v>2657.5759127911474</v>
      </c>
      <c r="CX9" s="137"/>
    </row>
    <row r="10" spans="2:102" ht="20.5" customHeight="1" outlineLevel="1" x14ac:dyDescent="0.35">
      <c r="B10" s="88" t="s">
        <v>264</v>
      </c>
      <c r="C10" s="81"/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f t="shared" si="27"/>
        <v>0</v>
      </c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>
        <f t="shared" si="28"/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139">
        <v>0</v>
      </c>
      <c r="BQ10" s="139">
        <v>0</v>
      </c>
      <c r="BR10" s="139">
        <v>0</v>
      </c>
      <c r="BS10" s="139">
        <v>0</v>
      </c>
      <c r="BT10" s="88">
        <f t="shared" si="29"/>
        <v>0</v>
      </c>
      <c r="BV10" s="211">
        <v>0</v>
      </c>
      <c r="BW10" s="211">
        <v>0</v>
      </c>
      <c r="BX10" s="211">
        <v>0</v>
      </c>
      <c r="BY10" s="211">
        <v>0</v>
      </c>
      <c r="BZ10" s="211">
        <v>0</v>
      </c>
      <c r="CA10" s="211">
        <v>0</v>
      </c>
      <c r="CB10" s="211">
        <v>0</v>
      </c>
      <c r="CC10" s="211">
        <v>0</v>
      </c>
      <c r="CD10" s="211">
        <v>0</v>
      </c>
      <c r="CE10" s="211">
        <v>0</v>
      </c>
      <c r="CF10" s="211">
        <v>0</v>
      </c>
      <c r="CG10" s="139">
        <v>0</v>
      </c>
      <c r="CH10" s="136">
        <f t="shared" si="30"/>
        <v>0</v>
      </c>
      <c r="CI10" s="137"/>
      <c r="CK10" s="139">
        <v>0</v>
      </c>
      <c r="CL10" s="139">
        <v>0</v>
      </c>
      <c r="CM10" s="139">
        <v>0</v>
      </c>
      <c r="CN10" s="139">
        <v>0</v>
      </c>
      <c r="CO10" s="139">
        <v>0</v>
      </c>
      <c r="CP10" s="139">
        <v>0</v>
      </c>
      <c r="CQ10" s="139">
        <v>0</v>
      </c>
      <c r="CR10" s="139">
        <v>0</v>
      </c>
      <c r="CS10" s="139">
        <v>0</v>
      </c>
      <c r="CT10" s="139">
        <v>0</v>
      </c>
      <c r="CU10" s="139">
        <v>0</v>
      </c>
      <c r="CV10" s="139">
        <v>0</v>
      </c>
      <c r="CW10" s="136">
        <f t="shared" si="31"/>
        <v>0</v>
      </c>
      <c r="CX10" s="137"/>
    </row>
    <row r="11" spans="2:102" ht="20.5" customHeight="1" outlineLevel="1" x14ac:dyDescent="0.35">
      <c r="B11" s="88" t="s">
        <v>288</v>
      </c>
      <c r="C11" s="81"/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f t="shared" si="27"/>
        <v>0</v>
      </c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>
        <f t="shared" si="28"/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139">
        <v>0</v>
      </c>
      <c r="BQ11" s="139">
        <v>0</v>
      </c>
      <c r="BR11" s="139">
        <v>0</v>
      </c>
      <c r="BS11" s="139">
        <v>0</v>
      </c>
      <c r="BT11" s="88">
        <f t="shared" si="29"/>
        <v>0</v>
      </c>
      <c r="BV11" s="211">
        <v>0</v>
      </c>
      <c r="BW11" s="211">
        <v>0</v>
      </c>
      <c r="BX11" s="211">
        <v>0</v>
      </c>
      <c r="BY11" s="211">
        <v>0</v>
      </c>
      <c r="BZ11" s="211">
        <v>0</v>
      </c>
      <c r="CA11" s="211">
        <v>0</v>
      </c>
      <c r="CB11" s="211">
        <v>0</v>
      </c>
      <c r="CC11" s="211">
        <v>0</v>
      </c>
      <c r="CD11" s="211">
        <v>0</v>
      </c>
      <c r="CE11" s="211">
        <v>0</v>
      </c>
      <c r="CF11" s="211">
        <v>0</v>
      </c>
      <c r="CG11" s="139">
        <v>0</v>
      </c>
      <c r="CH11" s="136">
        <f t="shared" si="30"/>
        <v>0</v>
      </c>
      <c r="CI11" s="137"/>
      <c r="CK11" s="139">
        <v>0</v>
      </c>
      <c r="CL11" s="139">
        <v>0</v>
      </c>
      <c r="CM11" s="139">
        <v>0</v>
      </c>
      <c r="CN11" s="139">
        <v>0</v>
      </c>
      <c r="CO11" s="139">
        <v>0</v>
      </c>
      <c r="CP11" s="139">
        <v>0</v>
      </c>
      <c r="CQ11" s="139">
        <v>0</v>
      </c>
      <c r="CR11" s="139">
        <v>0</v>
      </c>
      <c r="CS11" s="139">
        <v>0</v>
      </c>
      <c r="CT11" s="139">
        <v>0</v>
      </c>
      <c r="CU11" s="139">
        <v>0</v>
      </c>
      <c r="CV11" s="139">
        <v>0</v>
      </c>
      <c r="CW11" s="136">
        <f t="shared" si="31"/>
        <v>0</v>
      </c>
      <c r="CX11" s="137"/>
    </row>
    <row r="12" spans="2:102" ht="20.5" customHeight="1" outlineLevel="1" x14ac:dyDescent="0.35">
      <c r="B12" s="88" t="s">
        <v>265</v>
      </c>
      <c r="C12" s="81"/>
      <c r="D12" s="88">
        <v>105.20783000000003</v>
      </c>
      <c r="E12" s="88">
        <v>123.76680999999995</v>
      </c>
      <c r="F12" s="88">
        <v>116.32186999999998</v>
      </c>
      <c r="G12" s="88">
        <v>118.84305000000006</v>
      </c>
      <c r="H12" s="88">
        <v>120.68594999999999</v>
      </c>
      <c r="I12" s="88">
        <v>117.8013</v>
      </c>
      <c r="J12" s="88">
        <v>106.88157000000002</v>
      </c>
      <c r="K12" s="88">
        <v>111.56588000000002</v>
      </c>
      <c r="L12" s="88">
        <v>113.14646000000003</v>
      </c>
      <c r="M12" s="88">
        <v>95.952409999999929</v>
      </c>
      <c r="N12" s="88">
        <v>116.53260999999996</v>
      </c>
      <c r="O12" s="88">
        <v>108.20788000000003</v>
      </c>
      <c r="P12" s="88">
        <v>1354.9136199999998</v>
      </c>
      <c r="R12" s="88">
        <v>108.49180000000001</v>
      </c>
      <c r="S12" s="88">
        <v>113.70384000000001</v>
      </c>
      <c r="T12" s="88">
        <v>112.43132999999996</v>
      </c>
      <c r="U12" s="88">
        <v>122.07842999999995</v>
      </c>
      <c r="V12" s="88">
        <v>131.70442999999997</v>
      </c>
      <c r="W12" s="88">
        <v>142.38969000000003</v>
      </c>
      <c r="X12" s="88">
        <v>146.58958000000004</v>
      </c>
      <c r="Y12" s="88">
        <v>151.04677999999996</v>
      </c>
      <c r="Z12" s="88">
        <v>151.46136999999996</v>
      </c>
      <c r="AA12" s="88">
        <v>152.94251999999994</v>
      </c>
      <c r="AB12" s="88">
        <v>146.60018999999997</v>
      </c>
      <c r="AC12" s="88">
        <v>196.91010999999986</v>
      </c>
      <c r="AD12" s="88">
        <v>1676.3500699999997</v>
      </c>
      <c r="AF12" s="88">
        <v>150.69900000000001</v>
      </c>
      <c r="AG12" s="88">
        <v>157.66399999999999</v>
      </c>
      <c r="AH12" s="88">
        <v>185.482</v>
      </c>
      <c r="AI12" s="88">
        <v>198.21</v>
      </c>
      <c r="AJ12" s="88">
        <v>202.066</v>
      </c>
      <c r="AK12" s="88">
        <v>191.124</v>
      </c>
      <c r="AL12" s="88">
        <v>185.869</v>
      </c>
      <c r="AM12" s="88">
        <v>182.065</v>
      </c>
      <c r="AN12" s="88">
        <v>178.41900000000001</v>
      </c>
      <c r="AO12" s="88">
        <v>189.499</v>
      </c>
      <c r="AP12" s="88">
        <v>185.71799999999999</v>
      </c>
      <c r="AQ12" s="88">
        <v>208.50700000000001</v>
      </c>
      <c r="AR12" s="88">
        <f t="shared" si="27"/>
        <v>2215.3220000000001</v>
      </c>
      <c r="AT12" s="88">
        <v>185.00200000000001</v>
      </c>
      <c r="AU12" s="88">
        <v>189.416</v>
      </c>
      <c r="AV12" s="88">
        <v>191.35</v>
      </c>
      <c r="AW12" s="88">
        <v>187.684</v>
      </c>
      <c r="AX12" s="88">
        <v>180.119</v>
      </c>
      <c r="AY12" s="88">
        <v>165.84100000000001</v>
      </c>
      <c r="AZ12" s="88">
        <v>153.292</v>
      </c>
      <c r="BA12" s="88">
        <v>133.548</v>
      </c>
      <c r="BB12" s="88">
        <v>123.532</v>
      </c>
      <c r="BC12" s="88">
        <v>116.935</v>
      </c>
      <c r="BD12" s="88">
        <v>111.116</v>
      </c>
      <c r="BE12" s="88">
        <v>95.019000000000005</v>
      </c>
      <c r="BF12" s="88">
        <f>SUM(AT12:BE12)</f>
        <v>1832.8539999999998</v>
      </c>
      <c r="BH12" s="88">
        <v>95.879000000000005</v>
      </c>
      <c r="BI12" s="88">
        <v>83.581000000000003</v>
      </c>
      <c r="BJ12" s="88">
        <v>79.953000000000003</v>
      </c>
      <c r="BK12" s="88">
        <v>60.415999999999997</v>
      </c>
      <c r="BL12" s="88">
        <v>49.715000000000003</v>
      </c>
      <c r="BM12" s="88">
        <v>49.941000000000003</v>
      </c>
      <c r="BN12" s="88">
        <v>32.600999999999999</v>
      </c>
      <c r="BO12" s="88">
        <v>32.700000000000003</v>
      </c>
      <c r="BP12" s="139">
        <v>70.408000000000001</v>
      </c>
      <c r="BQ12" s="139">
        <v>70.408000000000001</v>
      </c>
      <c r="BR12" s="139">
        <v>70.408000000000001</v>
      </c>
      <c r="BS12" s="139">
        <v>70.408000000000001</v>
      </c>
      <c r="BT12" s="88">
        <f t="shared" si="29"/>
        <v>766.41800000000001</v>
      </c>
      <c r="BV12" s="211">
        <v>11.771000000000001</v>
      </c>
      <c r="BW12" s="211">
        <v>12.301</v>
      </c>
      <c r="BX12" s="211">
        <v>2.371</v>
      </c>
      <c r="BY12" s="211" t="s">
        <v>289</v>
      </c>
      <c r="BZ12" s="211" t="s">
        <v>289</v>
      </c>
      <c r="CA12" s="211" t="s">
        <v>289</v>
      </c>
      <c r="CB12" s="211" t="s">
        <v>289</v>
      </c>
      <c r="CC12" s="211" t="s">
        <v>289</v>
      </c>
      <c r="CD12" s="211" t="s">
        <v>289</v>
      </c>
      <c r="CE12" s="211" t="s">
        <v>289</v>
      </c>
      <c r="CF12" s="211" t="s">
        <v>289</v>
      </c>
      <c r="CG12" s="139">
        <v>72.625851999999995</v>
      </c>
      <c r="CH12" s="136">
        <f t="shared" si="30"/>
        <v>99.068851999999993</v>
      </c>
      <c r="CI12" s="137"/>
      <c r="CK12" s="139">
        <v>96.644258768571419</v>
      </c>
      <c r="CL12" s="139">
        <v>96.644258768571419</v>
      </c>
      <c r="CM12" s="139">
        <v>96.644258768571419</v>
      </c>
      <c r="CN12" s="139">
        <v>96.644258768571419</v>
      </c>
      <c r="CO12" s="139">
        <v>96.644258768571419</v>
      </c>
      <c r="CP12" s="139">
        <v>96.644258768571419</v>
      </c>
      <c r="CQ12" s="139">
        <v>96.644258768571419</v>
      </c>
      <c r="CR12" s="139">
        <v>96.644258768571419</v>
      </c>
      <c r="CS12" s="139">
        <v>96.644258768571419</v>
      </c>
      <c r="CT12" s="139">
        <v>96.644258768571419</v>
      </c>
      <c r="CU12" s="139">
        <v>96.644258768571419</v>
      </c>
      <c r="CV12" s="139">
        <v>96.644258768571419</v>
      </c>
      <c r="CW12" s="136">
        <f t="shared" si="31"/>
        <v>1159.731105222857</v>
      </c>
      <c r="CX12" s="137"/>
    </row>
    <row r="13" spans="2:102" ht="20.5" customHeight="1" outlineLevel="1" x14ac:dyDescent="0.35">
      <c r="B13" s="88" t="s">
        <v>266</v>
      </c>
      <c r="C13" s="81"/>
      <c r="D13" s="88">
        <v>0</v>
      </c>
      <c r="E13" s="88">
        <v>0</v>
      </c>
      <c r="F13" s="88">
        <v>0</v>
      </c>
      <c r="G13" s="88">
        <v>-40308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f t="shared" si="27"/>
        <v>0</v>
      </c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>
        <f t="shared" si="28"/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139"/>
      <c r="BQ13" s="139"/>
      <c r="BR13" s="139"/>
      <c r="BS13" s="139"/>
      <c r="BT13" s="88">
        <f t="shared" si="29"/>
        <v>0</v>
      </c>
      <c r="BV13" s="211">
        <v>0</v>
      </c>
      <c r="BW13" s="211">
        <v>0</v>
      </c>
      <c r="BX13" s="211">
        <v>0</v>
      </c>
      <c r="BY13" s="211">
        <v>0</v>
      </c>
      <c r="BZ13" s="211">
        <v>0</v>
      </c>
      <c r="CA13" s="211">
        <v>0</v>
      </c>
      <c r="CB13" s="211">
        <v>0</v>
      </c>
      <c r="CC13" s="211">
        <v>0</v>
      </c>
      <c r="CD13" s="211">
        <v>0</v>
      </c>
      <c r="CE13" s="211">
        <v>0</v>
      </c>
      <c r="CF13" s="211">
        <v>0</v>
      </c>
      <c r="CG13" s="139">
        <v>0</v>
      </c>
      <c r="CH13" s="136">
        <f t="shared" si="30"/>
        <v>0</v>
      </c>
      <c r="CI13" s="137"/>
      <c r="CK13" s="139">
        <v>0</v>
      </c>
      <c r="CL13" s="139">
        <v>0</v>
      </c>
      <c r="CM13" s="139">
        <v>0</v>
      </c>
      <c r="CN13" s="139">
        <v>0</v>
      </c>
      <c r="CO13" s="139">
        <v>0</v>
      </c>
      <c r="CP13" s="139">
        <v>0</v>
      </c>
      <c r="CQ13" s="139">
        <v>0</v>
      </c>
      <c r="CR13" s="139">
        <v>0</v>
      </c>
      <c r="CS13" s="139">
        <v>0</v>
      </c>
      <c r="CT13" s="139">
        <v>0</v>
      </c>
      <c r="CU13" s="139">
        <v>0</v>
      </c>
      <c r="CV13" s="139">
        <v>0</v>
      </c>
      <c r="CW13" s="136">
        <f t="shared" si="31"/>
        <v>0</v>
      </c>
      <c r="CX13" s="137"/>
    </row>
    <row r="14" spans="2:102" ht="20.5" customHeight="1" outlineLevel="1" x14ac:dyDescent="0.35">
      <c r="B14" s="88" t="s">
        <v>267</v>
      </c>
      <c r="C14" s="81"/>
      <c r="D14" s="88">
        <v>128.53389999999999</v>
      </c>
      <c r="E14" s="88">
        <v>132.16452000000001</v>
      </c>
      <c r="F14" s="88">
        <v>114.08331</v>
      </c>
      <c r="G14" s="88">
        <v>103.67748000000002</v>
      </c>
      <c r="H14" s="88">
        <v>104.75833999999999</v>
      </c>
      <c r="I14" s="88">
        <v>106.96505999999999</v>
      </c>
      <c r="J14" s="88">
        <v>111.72004000000001</v>
      </c>
      <c r="K14" s="88">
        <v>107.04858000000002</v>
      </c>
      <c r="L14" s="88">
        <v>128.46827000000002</v>
      </c>
      <c r="M14" s="88">
        <v>116.77210000000001</v>
      </c>
      <c r="N14" s="88">
        <v>110.86549000000002</v>
      </c>
      <c r="O14" s="88">
        <v>101.24954000000001</v>
      </c>
      <c r="P14" s="88">
        <v>1366.3066299999998</v>
      </c>
      <c r="R14" s="88">
        <v>55.40701</v>
      </c>
      <c r="S14" s="88">
        <v>48.499089999999995</v>
      </c>
      <c r="T14" s="88">
        <v>9.4918799999999983</v>
      </c>
      <c r="U14" s="88">
        <v>34.368789999999997</v>
      </c>
      <c r="V14" s="88">
        <v>32.732399999999991</v>
      </c>
      <c r="W14" s="88">
        <v>36.690520000000006</v>
      </c>
      <c r="X14" s="88">
        <v>35.56232</v>
      </c>
      <c r="Y14" s="88">
        <v>33.554979999999993</v>
      </c>
      <c r="Z14" s="88">
        <v>32.938439999999993</v>
      </c>
      <c r="AA14" s="88">
        <v>32.841059999999999</v>
      </c>
      <c r="AB14" s="88">
        <v>36.356739999999995</v>
      </c>
      <c r="AC14" s="88">
        <v>56.893089999999994</v>
      </c>
      <c r="AD14" s="88">
        <v>445.33632</v>
      </c>
      <c r="AF14" s="88">
        <v>33.923999999999999</v>
      </c>
      <c r="AG14" s="88">
        <v>37.210999999999999</v>
      </c>
      <c r="AH14" s="88">
        <v>32.448999999999998</v>
      </c>
      <c r="AI14" s="88">
        <v>32.289000000000001</v>
      </c>
      <c r="AJ14" s="88">
        <v>9.766</v>
      </c>
      <c r="AK14" s="88">
        <v>9.766</v>
      </c>
      <c r="AL14" s="88">
        <v>9.766</v>
      </c>
      <c r="AM14" s="88">
        <v>9.766</v>
      </c>
      <c r="AN14" s="88">
        <v>9.5229999999999997</v>
      </c>
      <c r="AO14" s="88">
        <v>10.436999999999999</v>
      </c>
      <c r="AP14" s="88">
        <v>9.8829999999999991</v>
      </c>
      <c r="AQ14" s="88">
        <v>14.417</v>
      </c>
      <c r="AR14" s="88">
        <f t="shared" si="27"/>
        <v>219.19699999999997</v>
      </c>
      <c r="AT14" s="88">
        <v>14.5</v>
      </c>
      <c r="AU14" s="88">
        <v>10.941000000000001</v>
      </c>
      <c r="AV14" s="88">
        <v>10.351000000000001</v>
      </c>
      <c r="AW14" s="88">
        <v>11.241</v>
      </c>
      <c r="AX14" s="88">
        <v>10.615</v>
      </c>
      <c r="AY14" s="88">
        <v>9.5909999999999993</v>
      </c>
      <c r="AZ14" s="88">
        <v>10.313000000000001</v>
      </c>
      <c r="BA14" s="88">
        <v>14.294</v>
      </c>
      <c r="BB14" s="88">
        <v>12.592000000000001</v>
      </c>
      <c r="BC14" s="88">
        <v>9.7650000000000006</v>
      </c>
      <c r="BD14" s="88">
        <v>10.946999999999999</v>
      </c>
      <c r="BE14" s="88">
        <v>14.587999999999999</v>
      </c>
      <c r="BF14" s="88">
        <f t="shared" si="28"/>
        <v>139.738</v>
      </c>
      <c r="BH14" s="88">
        <v>10.25</v>
      </c>
      <c r="BI14" s="88">
        <v>11.084</v>
      </c>
      <c r="BJ14" s="88">
        <v>10.471</v>
      </c>
      <c r="BK14" s="88">
        <v>9.577</v>
      </c>
      <c r="BL14" s="88">
        <v>9.6880000000000006</v>
      </c>
      <c r="BM14" s="88">
        <v>14.746</v>
      </c>
      <c r="BN14" s="88">
        <v>10.323</v>
      </c>
      <c r="BO14" s="88">
        <v>10.179</v>
      </c>
      <c r="BP14" s="139">
        <v>14.746</v>
      </c>
      <c r="BQ14" s="139">
        <v>14.746</v>
      </c>
      <c r="BR14" s="139">
        <v>14.746</v>
      </c>
      <c r="BS14" s="139">
        <v>14.746</v>
      </c>
      <c r="BT14" s="88">
        <f t="shared" si="29"/>
        <v>145.30200000000002</v>
      </c>
      <c r="BV14" s="211">
        <v>16.260999999999999</v>
      </c>
      <c r="BW14" s="211">
        <v>11.378</v>
      </c>
      <c r="BX14" s="211">
        <v>10.002000000000001</v>
      </c>
      <c r="BY14" s="211">
        <v>9.9949999999999992</v>
      </c>
      <c r="BZ14" s="211">
        <v>11.023</v>
      </c>
      <c r="CA14" s="211">
        <v>9.9949999999999992</v>
      </c>
      <c r="CB14" s="211">
        <v>10.42</v>
      </c>
      <c r="CC14" s="211">
        <v>9.9949999999999992</v>
      </c>
      <c r="CD14" s="211">
        <v>9.9949999999999992</v>
      </c>
      <c r="CE14" s="211">
        <v>15.29</v>
      </c>
      <c r="CF14" s="211">
        <v>13.553000000000001</v>
      </c>
      <c r="CG14" s="139">
        <v>13.91</v>
      </c>
      <c r="CH14" s="136">
        <f t="shared" si="30"/>
        <v>141.81700000000001</v>
      </c>
      <c r="CI14" s="137"/>
      <c r="CK14" s="139">
        <v>17.213681839418634</v>
      </c>
      <c r="CL14" s="139">
        <v>17.213681839418634</v>
      </c>
      <c r="CM14" s="139">
        <v>17.213681839418634</v>
      </c>
      <c r="CN14" s="139">
        <v>17.213681839418634</v>
      </c>
      <c r="CO14" s="139">
        <v>17.213681839418634</v>
      </c>
      <c r="CP14" s="139">
        <v>17.213681839418634</v>
      </c>
      <c r="CQ14" s="139">
        <v>17.213681839418634</v>
      </c>
      <c r="CR14" s="139">
        <v>21</v>
      </c>
      <c r="CS14" s="139">
        <v>17.213681839418634</v>
      </c>
      <c r="CT14" s="139">
        <v>17.213681839418634</v>
      </c>
      <c r="CU14" s="139">
        <v>17.213681839418634</v>
      </c>
      <c r="CV14" s="139">
        <v>17.213681839418634</v>
      </c>
      <c r="CW14" s="136">
        <f t="shared" si="31"/>
        <v>210.35050023360492</v>
      </c>
      <c r="CX14" s="137"/>
    </row>
    <row r="15" spans="2:102" ht="20.5" customHeight="1" outlineLevel="1" x14ac:dyDescent="0.35">
      <c r="B15" s="88" t="s">
        <v>268</v>
      </c>
      <c r="C15" s="81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>
        <v>0</v>
      </c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>
        <v>0</v>
      </c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>
        <v>0</v>
      </c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139">
        <v>0</v>
      </c>
      <c r="BQ15" s="139">
        <v>0</v>
      </c>
      <c r="BR15" s="139">
        <v>0</v>
      </c>
      <c r="BS15" s="139">
        <v>0</v>
      </c>
      <c r="BT15" s="88">
        <f t="shared" si="29"/>
        <v>0</v>
      </c>
      <c r="BV15" s="211">
        <v>0</v>
      </c>
      <c r="BW15" s="211">
        <v>0</v>
      </c>
      <c r="BX15" s="211">
        <v>0</v>
      </c>
      <c r="BY15" s="211">
        <v>0</v>
      </c>
      <c r="BZ15" s="211">
        <v>0</v>
      </c>
      <c r="CA15" s="211">
        <v>0</v>
      </c>
      <c r="CB15" s="211">
        <v>0</v>
      </c>
      <c r="CC15" s="211">
        <v>0</v>
      </c>
      <c r="CD15" s="211">
        <v>0</v>
      </c>
      <c r="CE15" s="211">
        <v>0</v>
      </c>
      <c r="CF15" s="211">
        <v>0</v>
      </c>
      <c r="CG15" s="139">
        <v>0</v>
      </c>
      <c r="CH15" s="136">
        <v>0</v>
      </c>
      <c r="CI15" s="137"/>
      <c r="CK15" s="139">
        <v>0</v>
      </c>
      <c r="CL15" s="139">
        <v>0</v>
      </c>
      <c r="CM15" s="139">
        <v>0</v>
      </c>
      <c r="CN15" s="139">
        <v>0</v>
      </c>
      <c r="CO15" s="139">
        <v>0</v>
      </c>
      <c r="CP15" s="139">
        <v>0</v>
      </c>
      <c r="CQ15" s="139">
        <v>0</v>
      </c>
      <c r="CR15" s="139">
        <v>0</v>
      </c>
      <c r="CS15" s="139">
        <v>0</v>
      </c>
      <c r="CT15" s="139">
        <v>0</v>
      </c>
      <c r="CU15" s="139">
        <v>0</v>
      </c>
      <c r="CV15" s="139">
        <v>0</v>
      </c>
      <c r="CW15" s="136">
        <v>0</v>
      </c>
      <c r="CX15" s="137"/>
    </row>
    <row r="16" spans="2:102" ht="20.5" customHeight="1" outlineLevel="1" x14ac:dyDescent="0.35">
      <c r="B16" s="88" t="s">
        <v>269</v>
      </c>
      <c r="C16" s="81"/>
      <c r="D16" s="88">
        <v>0</v>
      </c>
      <c r="E16" s="88">
        <v>0</v>
      </c>
      <c r="F16" s="88">
        <v>0</v>
      </c>
      <c r="G16" s="88"/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8">
        <v>0</v>
      </c>
      <c r="AR16" s="88">
        <f t="shared" si="27"/>
        <v>0</v>
      </c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>
        <f t="shared" si="28"/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139">
        <v>0</v>
      </c>
      <c r="BQ16" s="139">
        <v>0</v>
      </c>
      <c r="BR16" s="139">
        <v>0</v>
      </c>
      <c r="BS16" s="139">
        <v>0</v>
      </c>
      <c r="BT16" s="88">
        <f t="shared" si="29"/>
        <v>0</v>
      </c>
      <c r="BV16" s="211">
        <v>0</v>
      </c>
      <c r="BW16" s="211">
        <v>0</v>
      </c>
      <c r="BX16" s="211">
        <v>0</v>
      </c>
      <c r="BY16" s="211">
        <v>0</v>
      </c>
      <c r="BZ16" s="211">
        <v>0</v>
      </c>
      <c r="CA16" s="211">
        <v>0</v>
      </c>
      <c r="CB16" s="211">
        <v>0</v>
      </c>
      <c r="CC16" s="211">
        <v>0</v>
      </c>
      <c r="CD16" s="211">
        <v>0</v>
      </c>
      <c r="CE16" s="211">
        <v>0</v>
      </c>
      <c r="CF16" s="211">
        <v>0</v>
      </c>
      <c r="CG16" s="139">
        <v>0</v>
      </c>
      <c r="CH16" s="136">
        <f t="shared" ref="CH16:CH17" si="32">SUM(BV16:CG16)</f>
        <v>0</v>
      </c>
      <c r="CI16" s="137"/>
      <c r="CK16" s="139">
        <v>0</v>
      </c>
      <c r="CL16" s="139">
        <v>0</v>
      </c>
      <c r="CM16" s="139">
        <v>0</v>
      </c>
      <c r="CN16" s="139">
        <v>0</v>
      </c>
      <c r="CO16" s="139">
        <v>0</v>
      </c>
      <c r="CP16" s="139">
        <v>0</v>
      </c>
      <c r="CQ16" s="139">
        <v>0</v>
      </c>
      <c r="CR16" s="139">
        <v>0</v>
      </c>
      <c r="CS16" s="139">
        <v>0</v>
      </c>
      <c r="CT16" s="139">
        <v>0</v>
      </c>
      <c r="CU16" s="139">
        <v>0</v>
      </c>
      <c r="CV16" s="139">
        <v>0</v>
      </c>
      <c r="CW16" s="136">
        <f t="shared" ref="CW16:CW17" si="33">SUM(CK16:CV16)</f>
        <v>0</v>
      </c>
      <c r="CX16" s="137"/>
    </row>
    <row r="17" spans="2:102" ht="20.5" customHeight="1" outlineLevel="1" x14ac:dyDescent="0.35">
      <c r="B17" s="88" t="s">
        <v>340</v>
      </c>
      <c r="C17" s="81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0</v>
      </c>
      <c r="BP17" s="139">
        <v>0</v>
      </c>
      <c r="BQ17" s="139">
        <v>0</v>
      </c>
      <c r="BR17" s="139">
        <v>0</v>
      </c>
      <c r="BS17" s="139">
        <v>0</v>
      </c>
      <c r="BT17" s="88">
        <f t="shared" si="29"/>
        <v>0</v>
      </c>
      <c r="BV17" s="211">
        <v>0</v>
      </c>
      <c r="BW17" s="211">
        <v>0</v>
      </c>
      <c r="BX17" s="211">
        <v>0</v>
      </c>
      <c r="BY17" s="211">
        <v>0</v>
      </c>
      <c r="BZ17" s="211">
        <v>0</v>
      </c>
      <c r="CA17" s="211">
        <v>0</v>
      </c>
      <c r="CB17" s="211">
        <v>0</v>
      </c>
      <c r="CC17" s="211">
        <v>0</v>
      </c>
      <c r="CD17" s="211">
        <v>0</v>
      </c>
      <c r="CE17" s="211">
        <v>0</v>
      </c>
      <c r="CF17" s="211">
        <v>0</v>
      </c>
      <c r="CG17" s="139">
        <v>0</v>
      </c>
      <c r="CH17" s="136">
        <f t="shared" si="32"/>
        <v>0</v>
      </c>
      <c r="CI17" s="137"/>
      <c r="CK17" s="139">
        <v>0</v>
      </c>
      <c r="CL17" s="139">
        <v>0</v>
      </c>
      <c r="CM17" s="139">
        <v>0</v>
      </c>
      <c r="CN17" s="139">
        <v>0</v>
      </c>
      <c r="CO17" s="139">
        <v>0</v>
      </c>
      <c r="CP17" s="139">
        <v>0</v>
      </c>
      <c r="CQ17" s="139">
        <v>0</v>
      </c>
      <c r="CR17" s="139">
        <v>0</v>
      </c>
      <c r="CS17" s="139">
        <v>0</v>
      </c>
      <c r="CT17" s="139">
        <v>0</v>
      </c>
      <c r="CU17" s="139">
        <v>0</v>
      </c>
      <c r="CV17" s="139">
        <v>0</v>
      </c>
      <c r="CW17" s="136">
        <f t="shared" si="33"/>
        <v>0</v>
      </c>
      <c r="CX17" s="137"/>
    </row>
    <row r="18" spans="2:102" ht="20.5" customHeight="1" outlineLevel="1" thickBot="1" x14ac:dyDescent="0.4">
      <c r="B18" s="88" t="s">
        <v>270</v>
      </c>
      <c r="C18" s="81"/>
      <c r="D18" s="88">
        <v>1.3192600000000001</v>
      </c>
      <c r="E18" s="88">
        <v>48.724490000000003</v>
      </c>
      <c r="F18" s="88">
        <v>20.944050000000004</v>
      </c>
      <c r="G18" s="88">
        <v>19.656229999999997</v>
      </c>
      <c r="H18" s="88">
        <v>25.667380000000005</v>
      </c>
      <c r="I18" s="88">
        <v>7.5706500000000005</v>
      </c>
      <c r="J18" s="88">
        <v>23.183329999999998</v>
      </c>
      <c r="K18" s="88">
        <v>354.75744999999995</v>
      </c>
      <c r="L18" s="88">
        <v>35.743509999999993</v>
      </c>
      <c r="M18" s="88">
        <v>9.308209999999999</v>
      </c>
      <c r="N18" s="88">
        <v>4.3064999999999989</v>
      </c>
      <c r="O18" s="88">
        <v>1270.3102699999999</v>
      </c>
      <c r="P18" s="88">
        <v>1821.4913299999998</v>
      </c>
      <c r="R18" s="88">
        <v>805.59632999999997</v>
      </c>
      <c r="S18" s="88">
        <v>122.77943000000002</v>
      </c>
      <c r="T18" s="88">
        <v>569.21585000000005</v>
      </c>
      <c r="U18" s="88">
        <v>1121.8343699999998</v>
      </c>
      <c r="V18" s="88">
        <v>71.562420000000017</v>
      </c>
      <c r="W18" s="88">
        <v>39.318989999999999</v>
      </c>
      <c r="X18" s="88">
        <v>11.2669</v>
      </c>
      <c r="Y18" s="88">
        <v>59.497190000000003</v>
      </c>
      <c r="Z18" s="88">
        <v>4650.9742000000006</v>
      </c>
      <c r="AA18" s="88">
        <v>2240.5278800000001</v>
      </c>
      <c r="AB18" s="88">
        <v>3567.6658600000001</v>
      </c>
      <c r="AC18" s="88">
        <v>3532.0337600000003</v>
      </c>
      <c r="AD18" s="88">
        <v>16792.273180000004</v>
      </c>
      <c r="AF18" s="88">
        <v>1646.366</v>
      </c>
      <c r="AG18" s="88">
        <v>1125.4690000000001</v>
      </c>
      <c r="AH18" s="88">
        <v>2841.596</v>
      </c>
      <c r="AI18" s="88">
        <v>191.94</v>
      </c>
      <c r="AJ18" s="88">
        <v>894.83199999999999</v>
      </c>
      <c r="AK18" s="88">
        <v>105.464</v>
      </c>
      <c r="AL18" s="88">
        <v>14.268000000000001</v>
      </c>
      <c r="AM18" s="88">
        <v>28.434999999999999</v>
      </c>
      <c r="AN18" s="88">
        <v>62.262</v>
      </c>
      <c r="AO18" s="88" t="s">
        <v>289</v>
      </c>
      <c r="AP18" s="88">
        <v>81.826999999999998</v>
      </c>
      <c r="AQ18" s="88">
        <v>65.349000000000004</v>
      </c>
      <c r="AR18" s="88">
        <f t="shared" si="27"/>
        <v>7057.8080000000009</v>
      </c>
      <c r="AT18" s="88">
        <v>109.089</v>
      </c>
      <c r="AU18" s="88">
        <v>46.668999999999997</v>
      </c>
      <c r="AV18" s="88">
        <v>70.713999999999999</v>
      </c>
      <c r="AW18" s="88">
        <v>18.779</v>
      </c>
      <c r="AX18" s="88">
        <v>423.10500000000002</v>
      </c>
      <c r="AY18" s="88">
        <v>106.66200000000001</v>
      </c>
      <c r="AZ18" s="88">
        <v>40.456000000000003</v>
      </c>
      <c r="BA18" s="88">
        <v>118.236</v>
      </c>
      <c r="BB18" s="88">
        <v>104.16</v>
      </c>
      <c r="BC18" s="88">
        <v>126.666</v>
      </c>
      <c r="BD18" s="88">
        <v>80.09</v>
      </c>
      <c r="BE18" s="88">
        <v>182.85</v>
      </c>
      <c r="BF18" s="88">
        <f t="shared" si="28"/>
        <v>1427.4759999999999</v>
      </c>
      <c r="BH18" s="88">
        <v>582.62199999999996</v>
      </c>
      <c r="BI18" s="88">
        <v>122.512</v>
      </c>
      <c r="BJ18" s="88">
        <v>217.28</v>
      </c>
      <c r="BK18" s="88">
        <v>86.697999999999993</v>
      </c>
      <c r="BL18" s="88">
        <v>11.621</v>
      </c>
      <c r="BM18" s="88">
        <v>11.945</v>
      </c>
      <c r="BN18" s="88">
        <v>75.477999999999994</v>
      </c>
      <c r="BO18" s="88">
        <v>16.975999999999999</v>
      </c>
      <c r="BP18" s="139">
        <v>120</v>
      </c>
      <c r="BQ18" s="139">
        <v>120</v>
      </c>
      <c r="BR18" s="139">
        <v>120</v>
      </c>
      <c r="BS18" s="139">
        <v>350</v>
      </c>
      <c r="BT18" s="88">
        <f t="shared" si="29"/>
        <v>1835.1320000000001</v>
      </c>
      <c r="BV18" s="211">
        <v>459.98599999999999</v>
      </c>
      <c r="BW18" s="211">
        <v>444.173</v>
      </c>
      <c r="BX18" s="211">
        <v>59.384999999999998</v>
      </c>
      <c r="BY18" s="211">
        <v>748.10500000000002</v>
      </c>
      <c r="BZ18" s="211">
        <v>101.88</v>
      </c>
      <c r="CA18" s="211">
        <v>199.49100000000001</v>
      </c>
      <c r="CB18" s="211">
        <v>23.765000000000001</v>
      </c>
      <c r="CC18" s="211">
        <v>106.227</v>
      </c>
      <c r="CD18" s="211">
        <v>143.89699999999999</v>
      </c>
      <c r="CE18" s="211">
        <v>258.024</v>
      </c>
      <c r="CF18" s="211">
        <v>110.84099999999999</v>
      </c>
      <c r="CG18" s="139">
        <v>0</v>
      </c>
      <c r="CH18" s="136">
        <f t="shared" ref="CH18" si="34">SUM(BV18:CG18)</f>
        <v>2655.7739999999999</v>
      </c>
      <c r="CI18" s="137"/>
      <c r="CK18" s="139">
        <v>0</v>
      </c>
      <c r="CL18" s="139">
        <v>0</v>
      </c>
      <c r="CM18" s="139">
        <v>0</v>
      </c>
      <c r="CN18" s="139">
        <v>0</v>
      </c>
      <c r="CO18" s="139">
        <v>0</v>
      </c>
      <c r="CP18" s="139">
        <v>0</v>
      </c>
      <c r="CQ18" s="139">
        <v>0</v>
      </c>
      <c r="CR18" s="139">
        <v>0</v>
      </c>
      <c r="CS18" s="139">
        <v>0</v>
      </c>
      <c r="CT18" s="139">
        <v>0</v>
      </c>
      <c r="CU18" s="139">
        <v>0</v>
      </c>
      <c r="CV18" s="139">
        <v>0</v>
      </c>
      <c r="CW18" s="136">
        <f t="shared" ref="CW18" si="35">SUM(CK18:CV18)</f>
        <v>0</v>
      </c>
      <c r="CX18" s="137"/>
    </row>
    <row r="19" spans="2:102" ht="20.5" customHeight="1" thickBot="1" x14ac:dyDescent="0.4">
      <c r="B19" s="89" t="s">
        <v>271</v>
      </c>
      <c r="C19" s="81"/>
      <c r="D19" s="89">
        <v>1009</v>
      </c>
      <c r="E19" s="89">
        <v>1011</v>
      </c>
      <c r="F19" s="89">
        <v>1017</v>
      </c>
      <c r="G19" s="89">
        <v>1013</v>
      </c>
      <c r="H19" s="89">
        <v>1021</v>
      </c>
      <c r="I19" s="89">
        <v>1019</v>
      </c>
      <c r="J19" s="89">
        <v>1021</v>
      </c>
      <c r="K19" s="89">
        <v>1020</v>
      </c>
      <c r="L19" s="89">
        <v>1011</v>
      </c>
      <c r="M19" s="89">
        <v>1009</v>
      </c>
      <c r="N19" s="89">
        <v>1010</v>
      </c>
      <c r="O19" s="89">
        <v>1013</v>
      </c>
      <c r="P19" s="89">
        <v>1013</v>
      </c>
      <c r="Q19" s="80"/>
      <c r="R19" s="89">
        <v>1011</v>
      </c>
      <c r="S19" s="89">
        <v>1001</v>
      </c>
      <c r="T19" s="89">
        <v>1008</v>
      </c>
      <c r="U19" s="89">
        <v>1011</v>
      </c>
      <c r="V19" s="89">
        <v>999</v>
      </c>
      <c r="W19" s="89">
        <v>1007</v>
      </c>
      <c r="X19" s="89">
        <v>1005</v>
      </c>
      <c r="Y19" s="89">
        <v>1007</v>
      </c>
      <c r="Z19" s="89">
        <v>1006</v>
      </c>
      <c r="AA19" s="89">
        <v>986</v>
      </c>
      <c r="AB19" s="89">
        <v>972</v>
      </c>
      <c r="AC19" s="89">
        <v>972</v>
      </c>
      <c r="AD19" s="89">
        <v>972</v>
      </c>
      <c r="AE19" s="80"/>
      <c r="AF19" s="89">
        <f>SUM(AF20:AF35)</f>
        <v>961</v>
      </c>
      <c r="AG19" s="89">
        <f t="shared" ref="AG19:AQ19" si="36">SUM(AG20:AG35)</f>
        <v>950</v>
      </c>
      <c r="AH19" s="89">
        <f t="shared" si="36"/>
        <v>953</v>
      </c>
      <c r="AI19" s="89">
        <f t="shared" si="36"/>
        <v>955</v>
      </c>
      <c r="AJ19" s="89">
        <f t="shared" si="36"/>
        <v>954</v>
      </c>
      <c r="AK19" s="89">
        <f t="shared" si="36"/>
        <v>959</v>
      </c>
      <c r="AL19" s="89">
        <f t="shared" si="36"/>
        <v>970</v>
      </c>
      <c r="AM19" s="89">
        <f t="shared" si="36"/>
        <v>977</v>
      </c>
      <c r="AN19" s="89">
        <f t="shared" si="36"/>
        <v>980</v>
      </c>
      <c r="AO19" s="89">
        <f t="shared" si="36"/>
        <v>982</v>
      </c>
      <c r="AP19" s="89">
        <f t="shared" si="36"/>
        <v>985</v>
      </c>
      <c r="AQ19" s="89">
        <f t="shared" si="36"/>
        <v>987</v>
      </c>
      <c r="AR19" s="89">
        <f>AQ19</f>
        <v>987</v>
      </c>
      <c r="AS19" s="80"/>
      <c r="AT19" s="89">
        <f>SUM(AT20:AT35)</f>
        <v>990</v>
      </c>
      <c r="AU19" s="89">
        <f t="shared" ref="AU19" si="37">SUM(AU20:AU35)</f>
        <v>980</v>
      </c>
      <c r="AV19" s="89">
        <f t="shared" ref="AV19" si="38">SUM(AV20:AV35)</f>
        <v>980</v>
      </c>
      <c r="AW19" s="89">
        <f t="shared" ref="AW19" si="39">SUM(AW20:AW35)</f>
        <v>982</v>
      </c>
      <c r="AX19" s="89">
        <f t="shared" ref="AX19" si="40">SUM(AX20:AX35)</f>
        <v>986</v>
      </c>
      <c r="AY19" s="89">
        <f t="shared" ref="AY19" si="41">SUM(AY20:AY35)</f>
        <v>969</v>
      </c>
      <c r="AZ19" s="89">
        <f t="shared" ref="AZ19" si="42">SUM(AZ20:AZ35)</f>
        <v>959</v>
      </c>
      <c r="BA19" s="89">
        <f t="shared" ref="BA19" si="43">SUM(BA20:BA35)</f>
        <v>952</v>
      </c>
      <c r="BB19" s="89">
        <f t="shared" ref="BB19" si="44">SUM(BB20:BB35)</f>
        <v>944</v>
      </c>
      <c r="BC19" s="89">
        <f t="shared" ref="BC19" si="45">SUM(BC20:BC35)</f>
        <v>938</v>
      </c>
      <c r="BD19" s="89">
        <f t="shared" ref="BD19" si="46">SUM(BD20:BD35)</f>
        <v>934</v>
      </c>
      <c r="BE19" s="89">
        <f t="shared" ref="BE19" si="47">SUM(BE20:BE35)</f>
        <v>931</v>
      </c>
      <c r="BF19" s="89">
        <f>BE19</f>
        <v>931</v>
      </c>
      <c r="BG19" s="80"/>
      <c r="BH19" s="89">
        <f>SUM(BH20:BH35)</f>
        <v>945</v>
      </c>
      <c r="BI19" s="89">
        <f t="shared" ref="BI19" si="48">SUM(BI20:BI35)</f>
        <v>928</v>
      </c>
      <c r="BJ19" s="89">
        <f t="shared" ref="BJ19" si="49">SUM(BJ20:BJ35)</f>
        <v>925</v>
      </c>
      <c r="BK19" s="89">
        <f t="shared" ref="BK19" si="50">SUM(BK20:BK35)</f>
        <v>919</v>
      </c>
      <c r="BL19" s="89">
        <f t="shared" ref="BL19" si="51">SUM(BL20:BL35)</f>
        <v>916</v>
      </c>
      <c r="BM19" s="89">
        <f t="shared" ref="BM19" si="52">SUM(BM20:BM35)</f>
        <v>912</v>
      </c>
      <c r="BN19" s="89">
        <f t="shared" ref="BN19" si="53">SUM(BN20:BN35)</f>
        <v>915</v>
      </c>
      <c r="BO19" s="89">
        <f t="shared" ref="BO19" si="54">SUM(BO20:BO35)</f>
        <v>908</v>
      </c>
      <c r="BP19" s="140">
        <f t="shared" ref="BP19" si="55">SUM(BP20:BP35)</f>
        <v>947</v>
      </c>
      <c r="BQ19" s="140">
        <f t="shared" ref="BQ19" si="56">SUM(BQ20:BQ35)</f>
        <v>947</v>
      </c>
      <c r="BR19" s="140">
        <f t="shared" ref="BR19" si="57">SUM(BR20:BR35)</f>
        <v>947</v>
      </c>
      <c r="BS19" s="140">
        <f t="shared" ref="BS19" si="58">SUM(BS20:BS35)</f>
        <v>947</v>
      </c>
      <c r="BT19" s="89">
        <f>BS19</f>
        <v>947</v>
      </c>
      <c r="BU19" s="80"/>
      <c r="BV19" s="212">
        <f>SUM(BV20:BV35)</f>
        <v>909</v>
      </c>
      <c r="BW19" s="212">
        <f t="shared" ref="BW19:CD19" si="59">SUM(BW20:BW35)</f>
        <v>888</v>
      </c>
      <c r="BX19" s="212">
        <f t="shared" si="59"/>
        <v>876</v>
      </c>
      <c r="BY19" s="212">
        <f t="shared" si="59"/>
        <v>878</v>
      </c>
      <c r="BZ19" s="212">
        <f t="shared" si="59"/>
        <v>877</v>
      </c>
      <c r="CA19" s="212">
        <f t="shared" si="59"/>
        <v>878</v>
      </c>
      <c r="CB19" s="212">
        <f t="shared" si="59"/>
        <v>876</v>
      </c>
      <c r="CC19" s="212">
        <f t="shared" si="59"/>
        <v>874</v>
      </c>
      <c r="CD19" s="212">
        <f t="shared" si="59"/>
        <v>873</v>
      </c>
      <c r="CE19" s="212">
        <f t="shared" ref="CE19:CG19" si="60">SUM(CE20:CE35)</f>
        <v>870</v>
      </c>
      <c r="CF19" s="212">
        <f t="shared" si="60"/>
        <v>868</v>
      </c>
      <c r="CG19" s="140">
        <f t="shared" si="60"/>
        <v>941</v>
      </c>
      <c r="CH19" s="89">
        <f>CG19</f>
        <v>941</v>
      </c>
      <c r="CI19" s="90"/>
      <c r="CJ19" s="80"/>
      <c r="CK19" s="140">
        <f>SUM(CK20:CK35)</f>
        <v>936</v>
      </c>
      <c r="CL19" s="140">
        <f t="shared" ref="CL19:CV19" si="61">SUM(CL20:CL35)</f>
        <v>936</v>
      </c>
      <c r="CM19" s="140">
        <f t="shared" si="61"/>
        <v>936</v>
      </c>
      <c r="CN19" s="140">
        <f t="shared" si="61"/>
        <v>936</v>
      </c>
      <c r="CO19" s="140">
        <f t="shared" si="61"/>
        <v>936</v>
      </c>
      <c r="CP19" s="140">
        <f t="shared" si="61"/>
        <v>936</v>
      </c>
      <c r="CQ19" s="140">
        <f t="shared" si="61"/>
        <v>936</v>
      </c>
      <c r="CR19" s="140">
        <f t="shared" si="61"/>
        <v>936</v>
      </c>
      <c r="CS19" s="140">
        <f t="shared" si="61"/>
        <v>936</v>
      </c>
      <c r="CT19" s="140">
        <f t="shared" si="61"/>
        <v>936</v>
      </c>
      <c r="CU19" s="140">
        <f t="shared" si="61"/>
        <v>936</v>
      </c>
      <c r="CV19" s="140">
        <f t="shared" si="61"/>
        <v>936</v>
      </c>
      <c r="CW19" s="89">
        <f>CV19</f>
        <v>936</v>
      </c>
      <c r="CX19" s="90"/>
    </row>
    <row r="20" spans="2:102" ht="20.5" customHeight="1" outlineLevel="1" x14ac:dyDescent="0.35">
      <c r="B20" s="88" t="s">
        <v>258</v>
      </c>
      <c r="C20" s="81"/>
      <c r="D20" s="88">
        <v>924</v>
      </c>
      <c r="E20" s="88">
        <v>926</v>
      </c>
      <c r="F20" s="88">
        <v>927</v>
      </c>
      <c r="G20" s="88">
        <v>927</v>
      </c>
      <c r="H20" s="88">
        <v>930</v>
      </c>
      <c r="I20" s="88">
        <v>931</v>
      </c>
      <c r="J20" s="88">
        <v>930</v>
      </c>
      <c r="K20" s="88">
        <v>927</v>
      </c>
      <c r="L20" s="88">
        <v>923</v>
      </c>
      <c r="M20" s="88">
        <v>922</v>
      </c>
      <c r="N20" s="88">
        <v>921</v>
      </c>
      <c r="O20" s="88">
        <v>910</v>
      </c>
      <c r="P20" s="88">
        <v>910</v>
      </c>
      <c r="R20" s="88">
        <v>910</v>
      </c>
      <c r="S20" s="88">
        <v>915</v>
      </c>
      <c r="T20" s="88">
        <v>915</v>
      </c>
      <c r="U20" s="88">
        <v>903</v>
      </c>
      <c r="V20" s="88">
        <v>904</v>
      </c>
      <c r="W20" s="88">
        <v>908</v>
      </c>
      <c r="X20" s="88">
        <v>909</v>
      </c>
      <c r="Y20" s="88">
        <v>910</v>
      </c>
      <c r="Z20" s="88">
        <v>880</v>
      </c>
      <c r="AA20" s="88">
        <v>881</v>
      </c>
      <c r="AB20" s="88">
        <v>866</v>
      </c>
      <c r="AC20" s="88">
        <v>857</v>
      </c>
      <c r="AD20" s="88">
        <v>857</v>
      </c>
      <c r="AF20" s="88">
        <v>853</v>
      </c>
      <c r="AG20" s="88">
        <v>848</v>
      </c>
      <c r="AH20" s="88">
        <v>840</v>
      </c>
      <c r="AI20" s="88">
        <v>838</v>
      </c>
      <c r="AJ20" s="88">
        <v>842</v>
      </c>
      <c r="AK20" s="88">
        <v>845</v>
      </c>
      <c r="AL20" s="88">
        <v>865</v>
      </c>
      <c r="AM20" s="88">
        <v>873</v>
      </c>
      <c r="AN20" s="88">
        <v>875</v>
      </c>
      <c r="AO20" s="88">
        <v>879</v>
      </c>
      <c r="AP20" s="88">
        <v>875</v>
      </c>
      <c r="AQ20" s="88">
        <v>879</v>
      </c>
      <c r="AR20" s="88">
        <f>AQ20</f>
        <v>879</v>
      </c>
      <c r="AT20" s="88">
        <v>875</v>
      </c>
      <c r="AU20" s="88">
        <v>873</v>
      </c>
      <c r="AV20" s="88">
        <v>871</v>
      </c>
      <c r="AW20" s="88">
        <v>873</v>
      </c>
      <c r="AX20" s="88">
        <v>868</v>
      </c>
      <c r="AY20" s="88">
        <v>866</v>
      </c>
      <c r="AZ20" s="88">
        <v>867</v>
      </c>
      <c r="BA20" s="88">
        <v>865</v>
      </c>
      <c r="BB20" s="88">
        <v>863</v>
      </c>
      <c r="BC20" s="88">
        <v>862</v>
      </c>
      <c r="BD20" s="88">
        <v>863</v>
      </c>
      <c r="BE20" s="88">
        <v>859</v>
      </c>
      <c r="BF20" s="88">
        <f>BE20</f>
        <v>859</v>
      </c>
      <c r="BH20" s="88">
        <v>866</v>
      </c>
      <c r="BI20" s="88">
        <v>868</v>
      </c>
      <c r="BJ20" s="88">
        <v>862</v>
      </c>
      <c r="BK20" s="88">
        <v>866</v>
      </c>
      <c r="BL20" s="88">
        <v>867</v>
      </c>
      <c r="BM20" s="88">
        <v>868</v>
      </c>
      <c r="BN20" s="88">
        <v>872</v>
      </c>
      <c r="BO20" s="88">
        <v>868</v>
      </c>
      <c r="BP20" s="139">
        <v>873</v>
      </c>
      <c r="BQ20" s="139">
        <v>873</v>
      </c>
      <c r="BR20" s="139">
        <v>873</v>
      </c>
      <c r="BS20" s="139">
        <v>873</v>
      </c>
      <c r="BT20" s="88">
        <f>BS20</f>
        <v>873</v>
      </c>
      <c r="BV20" s="211">
        <v>857</v>
      </c>
      <c r="BW20" s="211">
        <v>845</v>
      </c>
      <c r="BX20" s="211">
        <v>845</v>
      </c>
      <c r="BY20" s="211">
        <v>846</v>
      </c>
      <c r="BZ20" s="211">
        <v>849</v>
      </c>
      <c r="CA20" s="211">
        <v>850</v>
      </c>
      <c r="CB20" s="211">
        <v>850</v>
      </c>
      <c r="CC20" s="211">
        <v>850</v>
      </c>
      <c r="CD20" s="211">
        <v>846</v>
      </c>
      <c r="CE20" s="211">
        <v>842</v>
      </c>
      <c r="CF20" s="211">
        <v>843</v>
      </c>
      <c r="CG20" s="139">
        <v>867</v>
      </c>
      <c r="CH20" s="136">
        <v>866</v>
      </c>
      <c r="CI20" s="137"/>
      <c r="CK20" s="139">
        <v>852</v>
      </c>
      <c r="CL20" s="139">
        <v>852</v>
      </c>
      <c r="CM20" s="139">
        <v>852</v>
      </c>
      <c r="CN20" s="139">
        <v>852</v>
      </c>
      <c r="CO20" s="139">
        <v>852</v>
      </c>
      <c r="CP20" s="139">
        <v>852</v>
      </c>
      <c r="CQ20" s="139">
        <v>852</v>
      </c>
      <c r="CR20" s="139">
        <v>852</v>
      </c>
      <c r="CS20" s="139">
        <v>852</v>
      </c>
      <c r="CT20" s="139">
        <v>852</v>
      </c>
      <c r="CU20" s="139">
        <v>852</v>
      </c>
      <c r="CV20" s="139">
        <v>852</v>
      </c>
      <c r="CW20" s="136">
        <f>CV20</f>
        <v>852</v>
      </c>
      <c r="CX20" s="137"/>
    </row>
    <row r="21" spans="2:102" ht="20.5" customHeight="1" outlineLevel="1" x14ac:dyDescent="0.35">
      <c r="B21" s="88" t="s">
        <v>259</v>
      </c>
      <c r="C21" s="81"/>
      <c r="D21" s="88">
        <v>0</v>
      </c>
      <c r="E21" s="88">
        <v>0</v>
      </c>
      <c r="F21" s="88">
        <v>0</v>
      </c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f t="shared" ref="AR21:AR35" si="62">AQ21</f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f t="shared" ref="BF21:BF35" si="63">BE21</f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139">
        <v>0</v>
      </c>
      <c r="BQ21" s="139">
        <v>0</v>
      </c>
      <c r="BR21" s="139">
        <v>0</v>
      </c>
      <c r="BS21" s="139">
        <v>0</v>
      </c>
      <c r="BT21" s="88">
        <f t="shared" ref="BT21:BT35" si="64">BS21</f>
        <v>0</v>
      </c>
      <c r="BV21" s="211">
        <v>0</v>
      </c>
      <c r="BW21" s="211">
        <v>0</v>
      </c>
      <c r="BX21" s="211">
        <v>0</v>
      </c>
      <c r="BY21" s="211">
        <v>0</v>
      </c>
      <c r="BZ21" s="211">
        <v>0</v>
      </c>
      <c r="CA21" s="211">
        <v>0</v>
      </c>
      <c r="CB21" s="211">
        <v>0</v>
      </c>
      <c r="CC21" s="211">
        <v>0</v>
      </c>
      <c r="CD21" s="211">
        <v>0</v>
      </c>
      <c r="CE21" s="211">
        <v>0</v>
      </c>
      <c r="CF21" s="211">
        <v>0</v>
      </c>
      <c r="CG21" s="139">
        <v>0</v>
      </c>
      <c r="CH21" s="136">
        <f t="shared" ref="CH21:CH25" si="65">CG21</f>
        <v>0</v>
      </c>
      <c r="CI21" s="137"/>
      <c r="CK21" s="139">
        <v>0</v>
      </c>
      <c r="CL21" s="139">
        <v>0</v>
      </c>
      <c r="CM21" s="139">
        <v>0</v>
      </c>
      <c r="CN21" s="139">
        <v>0</v>
      </c>
      <c r="CO21" s="139">
        <v>0</v>
      </c>
      <c r="CP21" s="139">
        <v>0</v>
      </c>
      <c r="CQ21" s="139">
        <v>0</v>
      </c>
      <c r="CR21" s="139">
        <v>0</v>
      </c>
      <c r="CS21" s="139">
        <v>0</v>
      </c>
      <c r="CT21" s="139">
        <v>0</v>
      </c>
      <c r="CU21" s="139">
        <v>0</v>
      </c>
      <c r="CV21" s="139">
        <v>0</v>
      </c>
      <c r="CW21" s="136">
        <f t="shared" ref="CW21:CW24" si="66">CV21</f>
        <v>0</v>
      </c>
      <c r="CX21" s="137"/>
    </row>
    <row r="22" spans="2:102" ht="20.5" customHeight="1" outlineLevel="1" x14ac:dyDescent="0.35">
      <c r="B22" s="88" t="s">
        <v>260</v>
      </c>
      <c r="C22" s="81"/>
      <c r="D22" s="88">
        <v>0</v>
      </c>
      <c r="E22" s="88">
        <v>0</v>
      </c>
      <c r="F22" s="88">
        <v>0</v>
      </c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f t="shared" si="62"/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f t="shared" si="63"/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139">
        <v>0</v>
      </c>
      <c r="BQ22" s="139">
        <v>0</v>
      </c>
      <c r="BR22" s="139">
        <v>0</v>
      </c>
      <c r="BS22" s="139">
        <v>0</v>
      </c>
      <c r="BT22" s="88">
        <f t="shared" si="64"/>
        <v>0</v>
      </c>
      <c r="BV22" s="211">
        <v>0</v>
      </c>
      <c r="BW22" s="211">
        <v>0</v>
      </c>
      <c r="BX22" s="211">
        <v>0</v>
      </c>
      <c r="BY22" s="211">
        <v>0</v>
      </c>
      <c r="BZ22" s="211">
        <v>0</v>
      </c>
      <c r="CA22" s="211">
        <v>0</v>
      </c>
      <c r="CB22" s="211">
        <v>0</v>
      </c>
      <c r="CC22" s="211">
        <v>0</v>
      </c>
      <c r="CD22" s="211">
        <v>0</v>
      </c>
      <c r="CE22" s="211">
        <v>0</v>
      </c>
      <c r="CF22" s="211">
        <v>0</v>
      </c>
      <c r="CG22" s="139">
        <v>0</v>
      </c>
      <c r="CH22" s="136">
        <f t="shared" si="65"/>
        <v>0</v>
      </c>
      <c r="CI22" s="137"/>
      <c r="CK22" s="139">
        <v>0</v>
      </c>
      <c r="CL22" s="139">
        <v>0</v>
      </c>
      <c r="CM22" s="139">
        <v>0</v>
      </c>
      <c r="CN22" s="139">
        <v>0</v>
      </c>
      <c r="CO22" s="139">
        <v>0</v>
      </c>
      <c r="CP22" s="139">
        <v>0</v>
      </c>
      <c r="CQ22" s="139">
        <v>0</v>
      </c>
      <c r="CR22" s="139">
        <v>0</v>
      </c>
      <c r="CS22" s="139">
        <v>0</v>
      </c>
      <c r="CT22" s="139">
        <v>0</v>
      </c>
      <c r="CU22" s="139">
        <v>0</v>
      </c>
      <c r="CV22" s="139">
        <v>0</v>
      </c>
      <c r="CW22" s="136">
        <f t="shared" si="66"/>
        <v>0</v>
      </c>
      <c r="CX22" s="137"/>
    </row>
    <row r="23" spans="2:102" ht="20.5" customHeight="1" outlineLevel="1" x14ac:dyDescent="0.35">
      <c r="B23" s="88" t="s">
        <v>261</v>
      </c>
      <c r="C23" s="81"/>
      <c r="D23" s="88">
        <v>8</v>
      </c>
      <c r="E23" s="88">
        <v>8</v>
      </c>
      <c r="F23" s="88">
        <v>8</v>
      </c>
      <c r="G23" s="88"/>
      <c r="H23" s="88">
        <v>8</v>
      </c>
      <c r="I23" s="88">
        <v>7</v>
      </c>
      <c r="J23" s="88">
        <v>9</v>
      </c>
      <c r="K23" s="88">
        <v>8</v>
      </c>
      <c r="L23" s="88">
        <v>8</v>
      </c>
      <c r="M23" s="88">
        <v>8</v>
      </c>
      <c r="N23" s="88">
        <v>10</v>
      </c>
      <c r="O23" s="88">
        <v>10</v>
      </c>
      <c r="P23" s="88">
        <v>10</v>
      </c>
      <c r="R23" s="88">
        <v>10</v>
      </c>
      <c r="S23" s="88">
        <v>10</v>
      </c>
      <c r="T23" s="88">
        <v>9</v>
      </c>
      <c r="U23" s="88">
        <v>8</v>
      </c>
      <c r="V23" s="88">
        <v>8</v>
      </c>
      <c r="W23" s="88">
        <v>8</v>
      </c>
      <c r="X23" s="88">
        <v>8</v>
      </c>
      <c r="Y23" s="88">
        <v>8</v>
      </c>
      <c r="Z23" s="88">
        <v>8</v>
      </c>
      <c r="AA23" s="88">
        <v>8</v>
      </c>
      <c r="AB23" s="88">
        <v>8</v>
      </c>
      <c r="AC23" s="88">
        <v>8</v>
      </c>
      <c r="AD23" s="88">
        <v>8</v>
      </c>
      <c r="AF23" s="88">
        <v>8</v>
      </c>
      <c r="AG23" s="88">
        <v>7</v>
      </c>
      <c r="AH23" s="88">
        <v>7</v>
      </c>
      <c r="AI23" s="88">
        <v>8</v>
      </c>
      <c r="AJ23" s="88">
        <v>9</v>
      </c>
      <c r="AK23" s="88">
        <v>9</v>
      </c>
      <c r="AL23" s="88">
        <v>9</v>
      </c>
      <c r="AM23" s="88">
        <v>12</v>
      </c>
      <c r="AN23" s="88">
        <v>12</v>
      </c>
      <c r="AO23" s="88">
        <v>12</v>
      </c>
      <c r="AP23" s="88">
        <v>12</v>
      </c>
      <c r="AQ23" s="88">
        <v>12</v>
      </c>
      <c r="AR23" s="88">
        <f t="shared" si="62"/>
        <v>12</v>
      </c>
      <c r="AT23" s="88">
        <v>12</v>
      </c>
      <c r="AU23" s="88">
        <v>12</v>
      </c>
      <c r="AV23" s="88">
        <v>12</v>
      </c>
      <c r="AW23" s="88">
        <v>11</v>
      </c>
      <c r="AX23" s="88">
        <v>10</v>
      </c>
      <c r="AY23" s="88">
        <v>10</v>
      </c>
      <c r="AZ23" s="88">
        <v>10</v>
      </c>
      <c r="BA23" s="88">
        <v>10</v>
      </c>
      <c r="BB23" s="88">
        <v>10</v>
      </c>
      <c r="BC23" s="88">
        <v>7</v>
      </c>
      <c r="BD23" s="88">
        <v>7</v>
      </c>
      <c r="BE23" s="88">
        <v>7</v>
      </c>
      <c r="BF23" s="88">
        <f t="shared" si="63"/>
        <v>7</v>
      </c>
      <c r="BH23" s="88">
        <v>6</v>
      </c>
      <c r="BI23" s="88">
        <v>7</v>
      </c>
      <c r="BJ23" s="88">
        <v>8</v>
      </c>
      <c r="BK23" s="88">
        <v>8</v>
      </c>
      <c r="BL23" s="88">
        <v>8</v>
      </c>
      <c r="BM23" s="88">
        <v>7</v>
      </c>
      <c r="BN23" s="88">
        <v>7</v>
      </c>
      <c r="BO23" s="88">
        <v>7</v>
      </c>
      <c r="BP23" s="139">
        <v>8</v>
      </c>
      <c r="BQ23" s="139">
        <v>8</v>
      </c>
      <c r="BR23" s="139">
        <v>8</v>
      </c>
      <c r="BS23" s="139">
        <v>8</v>
      </c>
      <c r="BT23" s="88">
        <f t="shared" si="64"/>
        <v>8</v>
      </c>
      <c r="BV23" s="211">
        <v>7</v>
      </c>
      <c r="BW23" s="211">
        <v>7</v>
      </c>
      <c r="BX23" s="211">
        <v>7</v>
      </c>
      <c r="BY23" s="211">
        <v>6</v>
      </c>
      <c r="BZ23" s="211">
        <v>9</v>
      </c>
      <c r="CA23" s="211">
        <v>8</v>
      </c>
      <c r="CB23" s="211">
        <v>9</v>
      </c>
      <c r="CC23" s="211">
        <v>8</v>
      </c>
      <c r="CD23" s="211">
        <v>9</v>
      </c>
      <c r="CE23" s="211">
        <v>9</v>
      </c>
      <c r="CF23" s="211">
        <v>9</v>
      </c>
      <c r="CG23" s="139">
        <v>8</v>
      </c>
      <c r="CH23" s="136">
        <f t="shared" si="65"/>
        <v>8</v>
      </c>
      <c r="CI23" s="137"/>
      <c r="CK23" s="139">
        <v>8</v>
      </c>
      <c r="CL23" s="139">
        <v>8</v>
      </c>
      <c r="CM23" s="139">
        <v>8</v>
      </c>
      <c r="CN23" s="139">
        <v>8</v>
      </c>
      <c r="CO23" s="139">
        <v>8</v>
      </c>
      <c r="CP23" s="139">
        <v>8</v>
      </c>
      <c r="CQ23" s="139">
        <v>8</v>
      </c>
      <c r="CR23" s="139">
        <v>8</v>
      </c>
      <c r="CS23" s="139">
        <v>8</v>
      </c>
      <c r="CT23" s="139">
        <v>8</v>
      </c>
      <c r="CU23" s="139">
        <v>8</v>
      </c>
      <c r="CV23" s="139">
        <v>8</v>
      </c>
      <c r="CW23" s="136">
        <f t="shared" si="66"/>
        <v>8</v>
      </c>
      <c r="CX23" s="137"/>
    </row>
    <row r="24" spans="2:102" ht="20.5" customHeight="1" outlineLevel="1" x14ac:dyDescent="0.35">
      <c r="B24" s="88" t="s">
        <v>262</v>
      </c>
      <c r="C24" s="81"/>
      <c r="D24" s="88">
        <v>5</v>
      </c>
      <c r="E24" s="88">
        <v>5</v>
      </c>
      <c r="F24" s="88">
        <v>5</v>
      </c>
      <c r="G24" s="88"/>
      <c r="H24" s="88">
        <v>7</v>
      </c>
      <c r="I24" s="88">
        <v>7</v>
      </c>
      <c r="J24" s="88">
        <v>5</v>
      </c>
      <c r="K24" s="88">
        <v>4</v>
      </c>
      <c r="L24" s="88">
        <v>4</v>
      </c>
      <c r="M24" s="88">
        <v>4</v>
      </c>
      <c r="N24" s="88">
        <v>4</v>
      </c>
      <c r="O24" s="88">
        <v>5</v>
      </c>
      <c r="P24" s="88">
        <v>5</v>
      </c>
      <c r="R24" s="88">
        <v>5</v>
      </c>
      <c r="S24" s="88">
        <v>5</v>
      </c>
      <c r="T24" s="88">
        <v>5</v>
      </c>
      <c r="U24" s="88">
        <v>4</v>
      </c>
      <c r="V24" s="88">
        <v>4</v>
      </c>
      <c r="W24" s="88">
        <v>4</v>
      </c>
      <c r="X24" s="88">
        <v>4</v>
      </c>
      <c r="Y24" s="88">
        <v>4</v>
      </c>
      <c r="Z24" s="88">
        <v>3</v>
      </c>
      <c r="AA24" s="88">
        <v>5</v>
      </c>
      <c r="AB24" s="88">
        <v>4</v>
      </c>
      <c r="AC24" s="88">
        <v>4</v>
      </c>
      <c r="AD24" s="88">
        <v>4</v>
      </c>
      <c r="AF24" s="88">
        <v>4</v>
      </c>
      <c r="AG24" s="88">
        <v>4</v>
      </c>
      <c r="AH24" s="88">
        <v>4</v>
      </c>
      <c r="AI24" s="88">
        <v>4</v>
      </c>
      <c r="AJ24" s="88">
        <v>3</v>
      </c>
      <c r="AK24" s="88">
        <v>5</v>
      </c>
      <c r="AL24" s="88">
        <v>4</v>
      </c>
      <c r="AM24" s="88">
        <v>4</v>
      </c>
      <c r="AN24" s="88">
        <v>4</v>
      </c>
      <c r="AO24" s="88">
        <v>5</v>
      </c>
      <c r="AP24" s="88">
        <v>5</v>
      </c>
      <c r="AQ24" s="88">
        <v>4</v>
      </c>
      <c r="AR24" s="88">
        <f t="shared" si="62"/>
        <v>4</v>
      </c>
      <c r="AT24" s="88">
        <v>5</v>
      </c>
      <c r="AU24" s="88">
        <v>5</v>
      </c>
      <c r="AV24" s="88">
        <v>5</v>
      </c>
      <c r="AW24" s="88">
        <v>5</v>
      </c>
      <c r="AX24" s="88">
        <v>5</v>
      </c>
      <c r="AY24" s="88">
        <v>4</v>
      </c>
      <c r="AZ24" s="88">
        <v>4</v>
      </c>
      <c r="BA24" s="88">
        <v>5</v>
      </c>
      <c r="BB24" s="88">
        <v>5</v>
      </c>
      <c r="BC24" s="88">
        <v>8</v>
      </c>
      <c r="BD24" s="88">
        <v>8</v>
      </c>
      <c r="BE24" s="88">
        <v>8</v>
      </c>
      <c r="BF24" s="88">
        <f t="shared" si="63"/>
        <v>8</v>
      </c>
      <c r="BH24" s="88">
        <v>4</v>
      </c>
      <c r="BI24" s="88">
        <v>5</v>
      </c>
      <c r="BJ24" s="88">
        <v>5</v>
      </c>
      <c r="BK24" s="88">
        <v>5</v>
      </c>
      <c r="BL24" s="88">
        <v>5</v>
      </c>
      <c r="BM24" s="88">
        <v>5</v>
      </c>
      <c r="BN24" s="88">
        <v>6</v>
      </c>
      <c r="BO24" s="88">
        <v>5</v>
      </c>
      <c r="BP24" s="139">
        <v>5</v>
      </c>
      <c r="BQ24" s="139">
        <v>5</v>
      </c>
      <c r="BR24" s="139">
        <v>5</v>
      </c>
      <c r="BS24" s="139">
        <v>5</v>
      </c>
      <c r="BT24" s="88">
        <f t="shared" si="64"/>
        <v>5</v>
      </c>
      <c r="BV24" s="211">
        <v>5</v>
      </c>
      <c r="BW24" s="211">
        <v>5</v>
      </c>
      <c r="BX24" s="211">
        <v>5</v>
      </c>
      <c r="BY24" s="211">
        <v>5</v>
      </c>
      <c r="BZ24" s="211">
        <v>5</v>
      </c>
      <c r="CA24" s="211">
        <v>4</v>
      </c>
      <c r="CB24" s="211">
        <v>3</v>
      </c>
      <c r="CC24" s="211">
        <v>3</v>
      </c>
      <c r="CD24" s="211">
        <v>3</v>
      </c>
      <c r="CE24" s="211">
        <v>3</v>
      </c>
      <c r="CF24" s="211">
        <v>3</v>
      </c>
      <c r="CG24" s="139">
        <v>5</v>
      </c>
      <c r="CH24" s="136">
        <f t="shared" si="65"/>
        <v>5</v>
      </c>
      <c r="CI24" s="137"/>
      <c r="CK24" s="139">
        <v>5</v>
      </c>
      <c r="CL24" s="139">
        <v>5</v>
      </c>
      <c r="CM24" s="139">
        <v>5</v>
      </c>
      <c r="CN24" s="139">
        <v>5</v>
      </c>
      <c r="CO24" s="139">
        <v>5</v>
      </c>
      <c r="CP24" s="139">
        <v>5</v>
      </c>
      <c r="CQ24" s="139">
        <v>5</v>
      </c>
      <c r="CR24" s="139">
        <v>5</v>
      </c>
      <c r="CS24" s="139">
        <v>5</v>
      </c>
      <c r="CT24" s="139">
        <v>5</v>
      </c>
      <c r="CU24" s="139">
        <v>5</v>
      </c>
      <c r="CV24" s="139">
        <v>5</v>
      </c>
      <c r="CW24" s="136">
        <f t="shared" si="66"/>
        <v>5</v>
      </c>
      <c r="CX24" s="137"/>
    </row>
    <row r="25" spans="2:102" ht="20.5" customHeight="1" outlineLevel="1" x14ac:dyDescent="0.35">
      <c r="B25" s="88" t="s">
        <v>341</v>
      </c>
      <c r="C25" s="81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>
        <v>0</v>
      </c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>
        <v>0</v>
      </c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>
        <v>0</v>
      </c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H25" s="88">
        <v>3</v>
      </c>
      <c r="BI25" s="88">
        <v>3</v>
      </c>
      <c r="BJ25" s="88">
        <v>3</v>
      </c>
      <c r="BK25" s="88">
        <v>3</v>
      </c>
      <c r="BL25" s="88">
        <v>3</v>
      </c>
      <c r="BM25" s="88">
        <v>3</v>
      </c>
      <c r="BN25" s="88">
        <v>3</v>
      </c>
      <c r="BO25" s="88">
        <v>3</v>
      </c>
      <c r="BP25" s="139">
        <v>3</v>
      </c>
      <c r="BQ25" s="139">
        <v>3</v>
      </c>
      <c r="BR25" s="139">
        <v>3</v>
      </c>
      <c r="BS25" s="139">
        <v>3</v>
      </c>
      <c r="BT25" s="88">
        <f t="shared" si="64"/>
        <v>3</v>
      </c>
      <c r="BV25" s="211">
        <v>3</v>
      </c>
      <c r="BW25" s="211">
        <v>3</v>
      </c>
      <c r="BX25" s="211">
        <v>3</v>
      </c>
      <c r="BY25" s="211">
        <v>3</v>
      </c>
      <c r="BZ25" s="211">
        <v>3</v>
      </c>
      <c r="CA25" s="211">
        <v>3</v>
      </c>
      <c r="CB25" s="211">
        <v>3</v>
      </c>
      <c r="CC25" s="211">
        <v>3</v>
      </c>
      <c r="CD25" s="211">
        <v>3</v>
      </c>
      <c r="CE25" s="211">
        <v>3</v>
      </c>
      <c r="CF25" s="211">
        <v>3</v>
      </c>
      <c r="CG25" s="139">
        <v>3</v>
      </c>
      <c r="CH25" s="136">
        <f t="shared" si="65"/>
        <v>3</v>
      </c>
      <c r="CI25" s="137"/>
      <c r="CK25" s="139">
        <v>3</v>
      </c>
      <c r="CL25" s="139">
        <v>3</v>
      </c>
      <c r="CM25" s="139">
        <v>3</v>
      </c>
      <c r="CN25" s="139">
        <v>3</v>
      </c>
      <c r="CO25" s="139">
        <v>3</v>
      </c>
      <c r="CP25" s="139">
        <v>3</v>
      </c>
      <c r="CQ25" s="139">
        <v>3</v>
      </c>
      <c r="CR25" s="139">
        <v>3</v>
      </c>
      <c r="CS25" s="139">
        <v>3</v>
      </c>
      <c r="CT25" s="139">
        <v>3</v>
      </c>
      <c r="CU25" s="139">
        <v>3</v>
      </c>
      <c r="CV25" s="139">
        <v>3</v>
      </c>
      <c r="CW25" s="136"/>
      <c r="CX25" s="137"/>
    </row>
    <row r="26" spans="2:102" ht="20.5" customHeight="1" outlineLevel="1" x14ac:dyDescent="0.35">
      <c r="B26" s="88" t="s">
        <v>263</v>
      </c>
      <c r="C26" s="81"/>
      <c r="D26" s="88">
        <v>7</v>
      </c>
      <c r="E26" s="88">
        <v>7</v>
      </c>
      <c r="F26" s="88">
        <v>7</v>
      </c>
      <c r="G26" s="88"/>
      <c r="H26" s="88">
        <v>7</v>
      </c>
      <c r="I26" s="88">
        <v>7</v>
      </c>
      <c r="J26" s="88">
        <v>7</v>
      </c>
      <c r="K26" s="88">
        <v>7</v>
      </c>
      <c r="L26" s="88">
        <v>7</v>
      </c>
      <c r="M26" s="88">
        <v>7</v>
      </c>
      <c r="N26" s="88">
        <v>7</v>
      </c>
      <c r="O26" s="88">
        <v>7</v>
      </c>
      <c r="P26" s="88">
        <v>7</v>
      </c>
      <c r="R26" s="88">
        <v>6</v>
      </c>
      <c r="S26" s="88">
        <v>6</v>
      </c>
      <c r="T26" s="88">
        <v>6</v>
      </c>
      <c r="U26" s="88">
        <v>6</v>
      </c>
      <c r="V26" s="88">
        <v>6</v>
      </c>
      <c r="W26" s="88">
        <v>7</v>
      </c>
      <c r="X26" s="88">
        <v>7</v>
      </c>
      <c r="Y26" s="88">
        <v>7</v>
      </c>
      <c r="Z26" s="88">
        <v>7</v>
      </c>
      <c r="AA26" s="88">
        <v>7</v>
      </c>
      <c r="AB26" s="88">
        <v>7</v>
      </c>
      <c r="AC26" s="88">
        <v>7</v>
      </c>
      <c r="AD26" s="88">
        <v>7</v>
      </c>
      <c r="AF26" s="88">
        <v>7</v>
      </c>
      <c r="AG26" s="88">
        <v>7</v>
      </c>
      <c r="AH26" s="88">
        <v>8</v>
      </c>
      <c r="AI26" s="88">
        <v>8</v>
      </c>
      <c r="AJ26" s="88">
        <v>7</v>
      </c>
      <c r="AK26" s="88">
        <v>7</v>
      </c>
      <c r="AL26" s="88">
        <v>7</v>
      </c>
      <c r="AM26" s="88">
        <v>7</v>
      </c>
      <c r="AN26" s="88">
        <v>7</v>
      </c>
      <c r="AO26" s="88">
        <v>7</v>
      </c>
      <c r="AP26" s="88">
        <v>7</v>
      </c>
      <c r="AQ26" s="88">
        <v>6</v>
      </c>
      <c r="AR26" s="88">
        <f t="shared" si="62"/>
        <v>6</v>
      </c>
      <c r="AT26" s="88">
        <v>5</v>
      </c>
      <c r="AU26" s="88">
        <v>4</v>
      </c>
      <c r="AV26" s="88">
        <v>6</v>
      </c>
      <c r="AW26" s="88">
        <v>7</v>
      </c>
      <c r="AX26" s="88">
        <v>6</v>
      </c>
      <c r="AY26" s="88">
        <v>6</v>
      </c>
      <c r="AZ26" s="88">
        <v>6</v>
      </c>
      <c r="BA26" s="88">
        <v>6</v>
      </c>
      <c r="BB26" s="88">
        <v>6</v>
      </c>
      <c r="BC26" s="88">
        <v>6</v>
      </c>
      <c r="BD26" s="88">
        <v>6</v>
      </c>
      <c r="BE26" s="88">
        <v>5</v>
      </c>
      <c r="BF26" s="88">
        <f t="shared" si="63"/>
        <v>5</v>
      </c>
      <c r="BH26" s="88">
        <v>5</v>
      </c>
      <c r="BI26" s="88">
        <v>6</v>
      </c>
      <c r="BJ26" s="88">
        <v>6</v>
      </c>
      <c r="BK26" s="88">
        <v>5</v>
      </c>
      <c r="BL26" s="88">
        <v>5</v>
      </c>
      <c r="BM26" s="88">
        <v>5</v>
      </c>
      <c r="BN26" s="88">
        <v>4</v>
      </c>
      <c r="BO26" s="88">
        <v>6</v>
      </c>
      <c r="BP26" s="139">
        <v>7</v>
      </c>
      <c r="BQ26" s="139">
        <v>7</v>
      </c>
      <c r="BR26" s="139">
        <v>7</v>
      </c>
      <c r="BS26" s="139">
        <v>7</v>
      </c>
      <c r="BT26" s="88">
        <f t="shared" si="64"/>
        <v>7</v>
      </c>
      <c r="BV26" s="211">
        <v>7</v>
      </c>
      <c r="BW26" s="211">
        <v>6</v>
      </c>
      <c r="BX26" s="211">
        <v>6</v>
      </c>
      <c r="BY26" s="211">
        <v>6</v>
      </c>
      <c r="BZ26" s="211">
        <v>7</v>
      </c>
      <c r="CA26" s="211">
        <v>7</v>
      </c>
      <c r="CB26" s="211">
        <v>7</v>
      </c>
      <c r="CC26" s="211">
        <v>7</v>
      </c>
      <c r="CD26" s="211">
        <v>7</v>
      </c>
      <c r="CE26" s="211">
        <v>5</v>
      </c>
      <c r="CF26" s="211">
        <v>5</v>
      </c>
      <c r="CG26" s="139">
        <v>7</v>
      </c>
      <c r="CH26" s="136">
        <f t="shared" ref="CH26:CH34" si="67">CG26</f>
        <v>7</v>
      </c>
      <c r="CI26" s="137"/>
      <c r="CK26" s="139">
        <v>7</v>
      </c>
      <c r="CL26" s="139">
        <v>7</v>
      </c>
      <c r="CM26" s="139">
        <v>7</v>
      </c>
      <c r="CN26" s="139">
        <v>7</v>
      </c>
      <c r="CO26" s="139">
        <v>7</v>
      </c>
      <c r="CP26" s="139">
        <v>7</v>
      </c>
      <c r="CQ26" s="139">
        <v>7</v>
      </c>
      <c r="CR26" s="139">
        <v>7</v>
      </c>
      <c r="CS26" s="139">
        <v>7</v>
      </c>
      <c r="CT26" s="139">
        <v>7</v>
      </c>
      <c r="CU26" s="139">
        <v>7</v>
      </c>
      <c r="CV26" s="139">
        <v>7</v>
      </c>
      <c r="CW26" s="136">
        <f t="shared" ref="CW26:CW34" si="68">CV26</f>
        <v>7</v>
      </c>
      <c r="CX26" s="137"/>
    </row>
    <row r="27" spans="2:102" ht="20.5" customHeight="1" outlineLevel="1" x14ac:dyDescent="0.35">
      <c r="B27" s="88" t="s">
        <v>264</v>
      </c>
      <c r="C27" s="81"/>
      <c r="D27" s="88">
        <v>0</v>
      </c>
      <c r="E27" s="88">
        <v>0</v>
      </c>
      <c r="F27" s="88">
        <v>0</v>
      </c>
      <c r="G27" s="88"/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f t="shared" si="62"/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f t="shared" si="63"/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139"/>
      <c r="BQ27" s="139"/>
      <c r="BR27" s="139"/>
      <c r="BS27" s="139"/>
      <c r="BT27" s="88">
        <f t="shared" si="64"/>
        <v>0</v>
      </c>
      <c r="BV27" s="211">
        <v>0</v>
      </c>
      <c r="BW27" s="211">
        <v>0</v>
      </c>
      <c r="BX27" s="211">
        <v>0</v>
      </c>
      <c r="BY27" s="211">
        <v>0</v>
      </c>
      <c r="BZ27" s="211">
        <v>0</v>
      </c>
      <c r="CA27" s="211">
        <v>0</v>
      </c>
      <c r="CB27" s="211">
        <v>0</v>
      </c>
      <c r="CC27" s="211">
        <v>0</v>
      </c>
      <c r="CD27" s="211">
        <v>0</v>
      </c>
      <c r="CE27" s="211">
        <v>0</v>
      </c>
      <c r="CF27" s="211">
        <v>0</v>
      </c>
      <c r="CG27" s="139">
        <v>0</v>
      </c>
      <c r="CH27" s="136">
        <f t="shared" si="67"/>
        <v>0</v>
      </c>
      <c r="CI27" s="137"/>
      <c r="CK27" s="139">
        <v>0</v>
      </c>
      <c r="CL27" s="139">
        <v>0</v>
      </c>
      <c r="CM27" s="139">
        <v>0</v>
      </c>
      <c r="CN27" s="139">
        <v>0</v>
      </c>
      <c r="CO27" s="139">
        <v>0</v>
      </c>
      <c r="CP27" s="139">
        <v>0</v>
      </c>
      <c r="CQ27" s="139">
        <v>0</v>
      </c>
      <c r="CR27" s="139">
        <v>0</v>
      </c>
      <c r="CS27" s="139">
        <v>0</v>
      </c>
      <c r="CT27" s="139">
        <v>0</v>
      </c>
      <c r="CU27" s="139">
        <v>0</v>
      </c>
      <c r="CV27" s="139">
        <v>0</v>
      </c>
      <c r="CW27" s="136">
        <f t="shared" si="68"/>
        <v>0</v>
      </c>
      <c r="CX27" s="137"/>
    </row>
    <row r="28" spans="2:102" ht="20.5" customHeight="1" outlineLevel="1" x14ac:dyDescent="0.35">
      <c r="B28" s="88" t="s">
        <v>288</v>
      </c>
      <c r="C28" s="81"/>
      <c r="D28" s="88">
        <v>0</v>
      </c>
      <c r="E28" s="88">
        <v>0</v>
      </c>
      <c r="F28" s="88">
        <v>0</v>
      </c>
      <c r="G28" s="88"/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f t="shared" si="62"/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f t="shared" si="63"/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139"/>
      <c r="BQ28" s="139"/>
      <c r="BR28" s="139"/>
      <c r="BS28" s="139"/>
      <c r="BT28" s="88">
        <f t="shared" si="64"/>
        <v>0</v>
      </c>
      <c r="BV28" s="211">
        <v>0</v>
      </c>
      <c r="BW28" s="211">
        <v>0</v>
      </c>
      <c r="BX28" s="211">
        <v>0</v>
      </c>
      <c r="BY28" s="211">
        <v>0</v>
      </c>
      <c r="BZ28" s="211">
        <v>0</v>
      </c>
      <c r="CA28" s="211">
        <v>0</v>
      </c>
      <c r="CB28" s="211">
        <v>0</v>
      </c>
      <c r="CC28" s="211">
        <v>0</v>
      </c>
      <c r="CD28" s="211">
        <v>0</v>
      </c>
      <c r="CE28" s="211">
        <v>0</v>
      </c>
      <c r="CF28" s="211">
        <v>0</v>
      </c>
      <c r="CG28" s="139">
        <v>0</v>
      </c>
      <c r="CH28" s="136">
        <f t="shared" si="67"/>
        <v>0</v>
      </c>
      <c r="CI28" s="137"/>
      <c r="CK28" s="139">
        <v>0</v>
      </c>
      <c r="CL28" s="139">
        <v>0</v>
      </c>
      <c r="CM28" s="139">
        <v>0</v>
      </c>
      <c r="CN28" s="139">
        <v>0</v>
      </c>
      <c r="CO28" s="139">
        <v>0</v>
      </c>
      <c r="CP28" s="139">
        <v>0</v>
      </c>
      <c r="CQ28" s="139">
        <v>0</v>
      </c>
      <c r="CR28" s="139">
        <v>0</v>
      </c>
      <c r="CS28" s="139">
        <v>0</v>
      </c>
      <c r="CT28" s="139">
        <v>0</v>
      </c>
      <c r="CU28" s="139">
        <v>0</v>
      </c>
      <c r="CV28" s="139">
        <v>0</v>
      </c>
      <c r="CW28" s="136">
        <f t="shared" si="68"/>
        <v>0</v>
      </c>
      <c r="CX28" s="137"/>
    </row>
    <row r="29" spans="2:102" ht="20.5" customHeight="1" outlineLevel="1" x14ac:dyDescent="0.35">
      <c r="B29" s="88" t="s">
        <v>265</v>
      </c>
      <c r="C29" s="81"/>
      <c r="D29" s="88">
        <v>56</v>
      </c>
      <c r="E29" s="88">
        <v>57</v>
      </c>
      <c r="F29" s="88">
        <v>57</v>
      </c>
      <c r="G29" s="88"/>
      <c r="H29" s="88">
        <v>56</v>
      </c>
      <c r="I29" s="88">
        <v>58</v>
      </c>
      <c r="J29" s="88">
        <v>56</v>
      </c>
      <c r="K29" s="88">
        <v>57</v>
      </c>
      <c r="L29" s="88">
        <v>57</v>
      </c>
      <c r="M29" s="88">
        <v>59</v>
      </c>
      <c r="N29" s="88">
        <v>59</v>
      </c>
      <c r="O29" s="88">
        <v>56</v>
      </c>
      <c r="P29" s="88">
        <v>56</v>
      </c>
      <c r="R29" s="88">
        <v>55</v>
      </c>
      <c r="S29" s="88">
        <v>59</v>
      </c>
      <c r="T29" s="88">
        <v>56</v>
      </c>
      <c r="U29" s="88">
        <v>60</v>
      </c>
      <c r="V29" s="88">
        <v>69</v>
      </c>
      <c r="W29" s="88">
        <v>71</v>
      </c>
      <c r="X29" s="88">
        <v>70</v>
      </c>
      <c r="Y29" s="88">
        <v>72</v>
      </c>
      <c r="Z29" s="88">
        <v>71</v>
      </c>
      <c r="AA29" s="88">
        <v>71</v>
      </c>
      <c r="AB29" s="88">
        <v>69</v>
      </c>
      <c r="AC29" s="88">
        <v>70</v>
      </c>
      <c r="AD29" s="88">
        <v>70</v>
      </c>
      <c r="AF29" s="88">
        <v>72</v>
      </c>
      <c r="AG29" s="88">
        <v>74</v>
      </c>
      <c r="AH29" s="88">
        <v>77</v>
      </c>
      <c r="AI29" s="88">
        <v>83</v>
      </c>
      <c r="AJ29" s="88">
        <v>84</v>
      </c>
      <c r="AK29" s="88">
        <v>79</v>
      </c>
      <c r="AL29" s="88">
        <v>78</v>
      </c>
      <c r="AM29" s="88">
        <v>77</v>
      </c>
      <c r="AN29" s="88">
        <v>74</v>
      </c>
      <c r="AO29" s="88">
        <v>78</v>
      </c>
      <c r="AP29" s="88">
        <v>77</v>
      </c>
      <c r="AQ29" s="88">
        <v>79</v>
      </c>
      <c r="AR29" s="88">
        <f t="shared" si="62"/>
        <v>79</v>
      </c>
      <c r="AT29" s="88">
        <v>78</v>
      </c>
      <c r="AU29" s="88">
        <v>77</v>
      </c>
      <c r="AV29" s="88">
        <v>78</v>
      </c>
      <c r="AW29" s="88">
        <v>75</v>
      </c>
      <c r="AX29" s="88">
        <v>71</v>
      </c>
      <c r="AY29" s="88">
        <v>67</v>
      </c>
      <c r="AZ29" s="88">
        <v>62</v>
      </c>
      <c r="BA29" s="88">
        <v>55</v>
      </c>
      <c r="BB29" s="88">
        <v>48</v>
      </c>
      <c r="BC29" s="88">
        <v>46</v>
      </c>
      <c r="BD29" s="88">
        <v>44</v>
      </c>
      <c r="BE29" s="88">
        <v>38</v>
      </c>
      <c r="BF29" s="88">
        <f t="shared" si="63"/>
        <v>38</v>
      </c>
      <c r="BH29" s="88">
        <v>33</v>
      </c>
      <c r="BI29" s="88">
        <v>30</v>
      </c>
      <c r="BJ29" s="88">
        <v>27</v>
      </c>
      <c r="BK29" s="88">
        <v>25</v>
      </c>
      <c r="BL29" s="88">
        <v>22</v>
      </c>
      <c r="BM29" s="88">
        <v>22</v>
      </c>
      <c r="BN29" s="88">
        <v>14</v>
      </c>
      <c r="BO29" s="88">
        <v>14</v>
      </c>
      <c r="BP29" s="139">
        <v>50</v>
      </c>
      <c r="BQ29" s="139">
        <v>50</v>
      </c>
      <c r="BR29" s="139">
        <v>50</v>
      </c>
      <c r="BS29" s="139">
        <v>50</v>
      </c>
      <c r="BT29" s="88">
        <f t="shared" si="64"/>
        <v>50</v>
      </c>
      <c r="BV29" s="211">
        <v>5</v>
      </c>
      <c r="BW29" s="211">
        <v>4</v>
      </c>
      <c r="BX29" s="211">
        <v>1</v>
      </c>
      <c r="BY29" s="211" t="s">
        <v>289</v>
      </c>
      <c r="BZ29" s="211" t="s">
        <v>289</v>
      </c>
      <c r="CA29" s="211" t="s">
        <v>289</v>
      </c>
      <c r="CB29" s="211" t="s">
        <v>289</v>
      </c>
      <c r="CC29" s="211" t="s">
        <v>289</v>
      </c>
      <c r="CD29" s="211" t="s">
        <v>289</v>
      </c>
      <c r="CE29" s="211" t="s">
        <v>289</v>
      </c>
      <c r="CF29" s="211" t="s">
        <v>289</v>
      </c>
      <c r="CG29" s="139">
        <v>50</v>
      </c>
      <c r="CH29" s="136">
        <f t="shared" si="67"/>
        <v>50</v>
      </c>
      <c r="CI29" s="137"/>
      <c r="CK29" s="139">
        <v>60</v>
      </c>
      <c r="CL29" s="139">
        <v>60</v>
      </c>
      <c r="CM29" s="139">
        <v>60</v>
      </c>
      <c r="CN29" s="139">
        <v>60</v>
      </c>
      <c r="CO29" s="139">
        <v>60</v>
      </c>
      <c r="CP29" s="139">
        <v>60</v>
      </c>
      <c r="CQ29" s="139">
        <v>60</v>
      </c>
      <c r="CR29" s="139">
        <v>60</v>
      </c>
      <c r="CS29" s="139">
        <v>60</v>
      </c>
      <c r="CT29" s="139">
        <v>60</v>
      </c>
      <c r="CU29" s="139">
        <v>60</v>
      </c>
      <c r="CV29" s="139">
        <v>60</v>
      </c>
      <c r="CW29" s="136">
        <f t="shared" si="68"/>
        <v>60</v>
      </c>
      <c r="CX29" s="137"/>
    </row>
    <row r="30" spans="2:102" ht="20.5" customHeight="1" outlineLevel="1" x14ac:dyDescent="0.35">
      <c r="B30" s="88" t="s">
        <v>266</v>
      </c>
      <c r="C30" s="81"/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f t="shared" si="62"/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f t="shared" si="63"/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139"/>
      <c r="BQ30" s="139"/>
      <c r="BR30" s="139"/>
      <c r="BS30" s="139"/>
      <c r="BT30" s="88">
        <f t="shared" si="64"/>
        <v>0</v>
      </c>
      <c r="BV30" s="211">
        <v>0</v>
      </c>
      <c r="BW30" s="211">
        <v>0</v>
      </c>
      <c r="BX30" s="211">
        <v>0</v>
      </c>
      <c r="BY30" s="211">
        <v>0</v>
      </c>
      <c r="BZ30" s="211">
        <v>0</v>
      </c>
      <c r="CA30" s="211">
        <v>0</v>
      </c>
      <c r="CB30" s="211">
        <v>0</v>
      </c>
      <c r="CC30" s="211">
        <v>0</v>
      </c>
      <c r="CD30" s="211">
        <v>0</v>
      </c>
      <c r="CE30" s="211">
        <v>0</v>
      </c>
      <c r="CF30" s="211">
        <v>0</v>
      </c>
      <c r="CG30" s="139">
        <v>0</v>
      </c>
      <c r="CH30" s="136">
        <f t="shared" si="67"/>
        <v>0</v>
      </c>
      <c r="CI30" s="137"/>
      <c r="CK30" s="139">
        <v>0</v>
      </c>
      <c r="CL30" s="139">
        <v>0</v>
      </c>
      <c r="CM30" s="139">
        <v>0</v>
      </c>
      <c r="CN30" s="139">
        <v>0</v>
      </c>
      <c r="CO30" s="139">
        <v>0</v>
      </c>
      <c r="CP30" s="139">
        <v>0</v>
      </c>
      <c r="CQ30" s="139">
        <v>0</v>
      </c>
      <c r="CR30" s="139">
        <v>0</v>
      </c>
      <c r="CS30" s="139">
        <v>0</v>
      </c>
      <c r="CT30" s="139">
        <v>0</v>
      </c>
      <c r="CU30" s="139">
        <v>0</v>
      </c>
      <c r="CV30" s="139">
        <v>0</v>
      </c>
      <c r="CW30" s="136">
        <f t="shared" si="68"/>
        <v>0</v>
      </c>
      <c r="CX30" s="137"/>
    </row>
    <row r="31" spans="2:102" ht="20.5" customHeight="1" outlineLevel="1" x14ac:dyDescent="0.35">
      <c r="B31" s="88" t="s">
        <v>267</v>
      </c>
      <c r="C31" s="81"/>
      <c r="D31" s="88">
        <v>6</v>
      </c>
      <c r="E31" s="88">
        <v>6</v>
      </c>
      <c r="F31" s="88">
        <v>6</v>
      </c>
      <c r="G31" s="88">
        <v>6</v>
      </c>
      <c r="H31" s="88">
        <v>6</v>
      </c>
      <c r="I31" s="88">
        <v>6</v>
      </c>
      <c r="J31" s="88">
        <v>6</v>
      </c>
      <c r="K31" s="88">
        <v>6</v>
      </c>
      <c r="L31" s="88">
        <v>6</v>
      </c>
      <c r="M31" s="88">
        <v>6</v>
      </c>
      <c r="N31" s="88">
        <v>6</v>
      </c>
      <c r="O31" s="88">
        <v>4</v>
      </c>
      <c r="P31" s="88">
        <v>4</v>
      </c>
      <c r="R31" s="88">
        <v>3</v>
      </c>
      <c r="S31" s="88">
        <v>3</v>
      </c>
      <c r="T31" s="88">
        <v>1</v>
      </c>
      <c r="U31" s="88">
        <v>2</v>
      </c>
      <c r="V31" s="88">
        <v>2</v>
      </c>
      <c r="W31" s="88">
        <v>2</v>
      </c>
      <c r="X31" s="88">
        <v>2</v>
      </c>
      <c r="Y31" s="88">
        <v>2</v>
      </c>
      <c r="Z31" s="88">
        <v>2</v>
      </c>
      <c r="AA31" s="88">
        <v>2</v>
      </c>
      <c r="AB31" s="88">
        <v>2</v>
      </c>
      <c r="AC31" s="88">
        <v>2</v>
      </c>
      <c r="AD31" s="88">
        <v>2</v>
      </c>
      <c r="AF31" s="88">
        <v>2</v>
      </c>
      <c r="AG31" s="88">
        <v>2</v>
      </c>
      <c r="AH31" s="88">
        <v>2</v>
      </c>
      <c r="AI31" s="88">
        <v>2</v>
      </c>
      <c r="AJ31" s="88">
        <v>1</v>
      </c>
      <c r="AK31" s="88">
        <v>1</v>
      </c>
      <c r="AL31" s="88">
        <v>1</v>
      </c>
      <c r="AM31" s="88">
        <v>1</v>
      </c>
      <c r="AN31" s="88">
        <v>1</v>
      </c>
      <c r="AO31" s="88">
        <v>1</v>
      </c>
      <c r="AP31" s="88">
        <v>1</v>
      </c>
      <c r="AQ31" s="88">
        <v>1</v>
      </c>
      <c r="AR31" s="88">
        <f t="shared" si="62"/>
        <v>1</v>
      </c>
      <c r="AT31" s="88">
        <v>1</v>
      </c>
      <c r="AU31" s="88">
        <v>1</v>
      </c>
      <c r="AV31" s="88">
        <v>1</v>
      </c>
      <c r="AW31" s="88">
        <v>1</v>
      </c>
      <c r="AX31" s="88">
        <v>1</v>
      </c>
      <c r="AY31" s="88">
        <v>1</v>
      </c>
      <c r="AZ31" s="88">
        <v>1</v>
      </c>
      <c r="BA31" s="88">
        <v>1</v>
      </c>
      <c r="BB31" s="88">
        <v>1</v>
      </c>
      <c r="BC31" s="88">
        <v>1</v>
      </c>
      <c r="BD31" s="88">
        <v>1</v>
      </c>
      <c r="BE31" s="88">
        <v>1</v>
      </c>
      <c r="BF31" s="88">
        <f t="shared" si="63"/>
        <v>1</v>
      </c>
      <c r="BH31" s="88">
        <v>1</v>
      </c>
      <c r="BI31" s="88">
        <v>1</v>
      </c>
      <c r="BJ31" s="88">
        <v>1</v>
      </c>
      <c r="BK31" s="88">
        <v>1</v>
      </c>
      <c r="BL31" s="88">
        <v>1</v>
      </c>
      <c r="BM31" s="88">
        <v>1</v>
      </c>
      <c r="BN31" s="88">
        <v>1</v>
      </c>
      <c r="BO31" s="88">
        <v>1</v>
      </c>
      <c r="BP31" s="139">
        <v>1</v>
      </c>
      <c r="BQ31" s="139">
        <v>1</v>
      </c>
      <c r="BR31" s="139">
        <v>1</v>
      </c>
      <c r="BS31" s="139">
        <v>1</v>
      </c>
      <c r="BT31" s="88">
        <f t="shared" si="64"/>
        <v>1</v>
      </c>
      <c r="BV31" s="211">
        <v>1</v>
      </c>
      <c r="BW31" s="211">
        <v>1</v>
      </c>
      <c r="BX31" s="211">
        <v>1</v>
      </c>
      <c r="BY31" s="211">
        <v>1</v>
      </c>
      <c r="BZ31" s="211">
        <v>1</v>
      </c>
      <c r="CA31" s="211">
        <v>1</v>
      </c>
      <c r="CB31" s="211">
        <v>1</v>
      </c>
      <c r="CC31" s="211">
        <v>1</v>
      </c>
      <c r="CD31" s="211">
        <v>1</v>
      </c>
      <c r="CE31" s="211">
        <v>1</v>
      </c>
      <c r="CF31" s="211">
        <v>1</v>
      </c>
      <c r="CG31" s="139">
        <v>1</v>
      </c>
      <c r="CH31" s="136">
        <f t="shared" si="67"/>
        <v>1</v>
      </c>
      <c r="CI31" s="137"/>
      <c r="CK31" s="139">
        <v>1</v>
      </c>
      <c r="CL31" s="139">
        <v>1</v>
      </c>
      <c r="CM31" s="139">
        <v>1</v>
      </c>
      <c r="CN31" s="139">
        <v>1</v>
      </c>
      <c r="CO31" s="139">
        <v>1</v>
      </c>
      <c r="CP31" s="139">
        <v>1</v>
      </c>
      <c r="CQ31" s="139">
        <v>1</v>
      </c>
      <c r="CR31" s="139">
        <v>1</v>
      </c>
      <c r="CS31" s="139">
        <v>1</v>
      </c>
      <c r="CT31" s="139">
        <v>1</v>
      </c>
      <c r="CU31" s="139">
        <v>1</v>
      </c>
      <c r="CV31" s="139">
        <v>1</v>
      </c>
      <c r="CW31" s="136">
        <f t="shared" si="68"/>
        <v>1</v>
      </c>
      <c r="CX31" s="137"/>
    </row>
    <row r="32" spans="2:102" ht="20.5" customHeight="1" outlineLevel="1" x14ac:dyDescent="0.35">
      <c r="B32" s="88" t="s">
        <v>268</v>
      </c>
      <c r="C32" s="81"/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f t="shared" si="62"/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f t="shared" si="63"/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139">
        <v>0</v>
      </c>
      <c r="BQ32" s="139">
        <v>0</v>
      </c>
      <c r="BR32" s="139">
        <v>0</v>
      </c>
      <c r="BS32" s="139">
        <v>0</v>
      </c>
      <c r="BT32" s="88">
        <f t="shared" si="64"/>
        <v>0</v>
      </c>
      <c r="BV32" s="211">
        <v>0</v>
      </c>
      <c r="BW32" s="211">
        <v>0</v>
      </c>
      <c r="BX32" s="211">
        <v>0</v>
      </c>
      <c r="BY32" s="211">
        <v>0</v>
      </c>
      <c r="BZ32" s="211">
        <v>0</v>
      </c>
      <c r="CA32" s="211">
        <v>0</v>
      </c>
      <c r="CB32" s="211">
        <v>0</v>
      </c>
      <c r="CC32" s="211">
        <v>0</v>
      </c>
      <c r="CD32" s="211">
        <v>0</v>
      </c>
      <c r="CE32" s="211">
        <v>0</v>
      </c>
      <c r="CF32" s="211">
        <v>0</v>
      </c>
      <c r="CG32" s="139">
        <v>0</v>
      </c>
      <c r="CH32" s="136">
        <f t="shared" si="67"/>
        <v>0</v>
      </c>
      <c r="CI32" s="137"/>
      <c r="CK32" s="139">
        <v>0</v>
      </c>
      <c r="CL32" s="139">
        <v>0</v>
      </c>
      <c r="CM32" s="139">
        <v>0</v>
      </c>
      <c r="CN32" s="139">
        <v>0</v>
      </c>
      <c r="CO32" s="139">
        <v>0</v>
      </c>
      <c r="CP32" s="139">
        <v>0</v>
      </c>
      <c r="CQ32" s="139">
        <v>0</v>
      </c>
      <c r="CR32" s="139">
        <v>0</v>
      </c>
      <c r="CS32" s="139">
        <v>0</v>
      </c>
      <c r="CT32" s="139">
        <v>0</v>
      </c>
      <c r="CU32" s="139">
        <v>0</v>
      </c>
      <c r="CV32" s="139">
        <v>0</v>
      </c>
      <c r="CW32" s="136">
        <f t="shared" si="68"/>
        <v>0</v>
      </c>
      <c r="CX32" s="137"/>
    </row>
    <row r="33" spans="2:102" ht="20.5" customHeight="1" outlineLevel="1" x14ac:dyDescent="0.35">
      <c r="B33" s="88" t="s">
        <v>269</v>
      </c>
      <c r="C33" s="81"/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F33" s="88">
        <v>0</v>
      </c>
      <c r="AG33" s="88">
        <v>0</v>
      </c>
      <c r="AH33" s="88">
        <v>0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f t="shared" si="62"/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f t="shared" si="63"/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139">
        <v>0</v>
      </c>
      <c r="BQ33" s="139">
        <v>0</v>
      </c>
      <c r="BR33" s="139">
        <v>0</v>
      </c>
      <c r="BS33" s="139">
        <v>0</v>
      </c>
      <c r="BT33" s="88">
        <f t="shared" si="64"/>
        <v>0</v>
      </c>
      <c r="BV33" s="211">
        <v>0</v>
      </c>
      <c r="BW33" s="211">
        <v>0</v>
      </c>
      <c r="BX33" s="211">
        <v>0</v>
      </c>
      <c r="BY33" s="211">
        <v>0</v>
      </c>
      <c r="BZ33" s="211">
        <v>0</v>
      </c>
      <c r="CA33" s="211">
        <v>0</v>
      </c>
      <c r="CB33" s="211">
        <v>0</v>
      </c>
      <c r="CC33" s="211">
        <v>0</v>
      </c>
      <c r="CD33" s="211">
        <v>0</v>
      </c>
      <c r="CE33" s="211">
        <v>0</v>
      </c>
      <c r="CF33" s="211">
        <v>0</v>
      </c>
      <c r="CG33" s="139">
        <v>0</v>
      </c>
      <c r="CH33" s="136">
        <f t="shared" si="67"/>
        <v>0</v>
      </c>
      <c r="CI33" s="137"/>
      <c r="CK33" s="139">
        <v>0</v>
      </c>
      <c r="CL33" s="139">
        <v>0</v>
      </c>
      <c r="CM33" s="139">
        <v>0</v>
      </c>
      <c r="CN33" s="139">
        <v>0</v>
      </c>
      <c r="CO33" s="139">
        <v>0</v>
      </c>
      <c r="CP33" s="139">
        <v>0</v>
      </c>
      <c r="CQ33" s="139">
        <v>0</v>
      </c>
      <c r="CR33" s="139">
        <v>0</v>
      </c>
      <c r="CS33" s="139">
        <v>0</v>
      </c>
      <c r="CT33" s="139">
        <v>0</v>
      </c>
      <c r="CU33" s="139">
        <v>0</v>
      </c>
      <c r="CV33" s="139">
        <v>0</v>
      </c>
      <c r="CW33" s="136">
        <f t="shared" si="68"/>
        <v>0</v>
      </c>
      <c r="CX33" s="137"/>
    </row>
    <row r="34" spans="2:102" ht="20.5" customHeight="1" outlineLevel="1" x14ac:dyDescent="0.35">
      <c r="B34" s="88" t="s">
        <v>340</v>
      </c>
      <c r="C34" s="81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>
        <v>0</v>
      </c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>
        <v>0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>
        <v>0</v>
      </c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139">
        <v>0</v>
      </c>
      <c r="BQ34" s="139">
        <v>0</v>
      </c>
      <c r="BR34" s="139">
        <v>0</v>
      </c>
      <c r="BS34" s="139">
        <v>0</v>
      </c>
      <c r="BT34" s="88">
        <f t="shared" si="64"/>
        <v>0</v>
      </c>
      <c r="BV34" s="211">
        <v>0</v>
      </c>
      <c r="BW34" s="211">
        <v>0</v>
      </c>
      <c r="BX34" s="211">
        <v>0</v>
      </c>
      <c r="BY34" s="211">
        <v>0</v>
      </c>
      <c r="BZ34" s="211">
        <v>0</v>
      </c>
      <c r="CA34" s="211">
        <v>0</v>
      </c>
      <c r="CB34" s="211">
        <v>0</v>
      </c>
      <c r="CC34" s="211">
        <v>0</v>
      </c>
      <c r="CD34" s="211">
        <v>0</v>
      </c>
      <c r="CE34" s="211">
        <v>0</v>
      </c>
      <c r="CF34" s="211">
        <v>0</v>
      </c>
      <c r="CG34" s="139">
        <v>0</v>
      </c>
      <c r="CH34" s="136">
        <f t="shared" si="67"/>
        <v>0</v>
      </c>
      <c r="CI34" s="137"/>
      <c r="CK34" s="139">
        <v>0</v>
      </c>
      <c r="CL34" s="139">
        <v>0</v>
      </c>
      <c r="CM34" s="139">
        <v>0</v>
      </c>
      <c r="CN34" s="139">
        <v>0</v>
      </c>
      <c r="CO34" s="139">
        <v>0</v>
      </c>
      <c r="CP34" s="139">
        <v>0</v>
      </c>
      <c r="CQ34" s="139">
        <v>0</v>
      </c>
      <c r="CR34" s="139">
        <v>0</v>
      </c>
      <c r="CS34" s="139">
        <v>0</v>
      </c>
      <c r="CT34" s="139">
        <v>0</v>
      </c>
      <c r="CU34" s="139">
        <v>0</v>
      </c>
      <c r="CV34" s="139">
        <v>0</v>
      </c>
      <c r="CW34" s="136">
        <f t="shared" si="68"/>
        <v>0</v>
      </c>
      <c r="CX34" s="137"/>
    </row>
    <row r="35" spans="2:102" ht="20.5" customHeight="1" outlineLevel="1" thickBot="1" x14ac:dyDescent="0.4">
      <c r="B35" s="88" t="s">
        <v>270</v>
      </c>
      <c r="C35" s="81"/>
      <c r="D35" s="88">
        <v>3</v>
      </c>
      <c r="E35" s="88">
        <v>2</v>
      </c>
      <c r="F35" s="88">
        <v>7</v>
      </c>
      <c r="G35" s="88">
        <v>3</v>
      </c>
      <c r="H35" s="88">
        <v>7</v>
      </c>
      <c r="I35" s="88">
        <v>3</v>
      </c>
      <c r="J35" s="88">
        <v>8</v>
      </c>
      <c r="K35" s="88">
        <v>11</v>
      </c>
      <c r="L35" s="88">
        <v>6</v>
      </c>
      <c r="M35" s="88">
        <v>3</v>
      </c>
      <c r="N35" s="88">
        <v>3</v>
      </c>
      <c r="O35" s="88">
        <v>21</v>
      </c>
      <c r="P35" s="88">
        <v>21</v>
      </c>
      <c r="R35" s="88">
        <v>22</v>
      </c>
      <c r="S35" s="88">
        <v>3</v>
      </c>
      <c r="T35" s="88">
        <v>16</v>
      </c>
      <c r="U35" s="88">
        <v>28</v>
      </c>
      <c r="V35" s="88">
        <v>6</v>
      </c>
      <c r="W35" s="88">
        <v>7</v>
      </c>
      <c r="X35" s="88">
        <v>5</v>
      </c>
      <c r="Y35" s="88">
        <v>4</v>
      </c>
      <c r="Z35" s="88">
        <v>35</v>
      </c>
      <c r="AA35" s="88">
        <v>12</v>
      </c>
      <c r="AB35" s="88">
        <v>16</v>
      </c>
      <c r="AC35" s="88">
        <v>24</v>
      </c>
      <c r="AD35" s="88">
        <v>24</v>
      </c>
      <c r="AF35" s="88">
        <v>15</v>
      </c>
      <c r="AG35" s="88">
        <v>8</v>
      </c>
      <c r="AH35" s="88">
        <v>15</v>
      </c>
      <c r="AI35" s="88">
        <v>12</v>
      </c>
      <c r="AJ35" s="88">
        <v>8</v>
      </c>
      <c r="AK35" s="88">
        <v>13</v>
      </c>
      <c r="AL35" s="88">
        <v>6</v>
      </c>
      <c r="AM35" s="88">
        <v>3</v>
      </c>
      <c r="AN35" s="88">
        <v>7</v>
      </c>
      <c r="AO35" s="88" t="s">
        <v>289</v>
      </c>
      <c r="AP35" s="88">
        <v>8</v>
      </c>
      <c r="AQ35" s="88">
        <v>6</v>
      </c>
      <c r="AR35" s="88">
        <f t="shared" si="62"/>
        <v>6</v>
      </c>
      <c r="AT35" s="88">
        <v>14</v>
      </c>
      <c r="AU35" s="88">
        <v>8</v>
      </c>
      <c r="AV35" s="88">
        <v>7</v>
      </c>
      <c r="AW35" s="88">
        <v>10</v>
      </c>
      <c r="AX35" s="88">
        <v>25</v>
      </c>
      <c r="AY35" s="88">
        <v>15</v>
      </c>
      <c r="AZ35" s="88">
        <v>9</v>
      </c>
      <c r="BA35" s="88">
        <v>10</v>
      </c>
      <c r="BB35" s="88">
        <v>11</v>
      </c>
      <c r="BC35" s="88">
        <v>8</v>
      </c>
      <c r="BD35" s="88">
        <v>5</v>
      </c>
      <c r="BE35" s="88">
        <v>13</v>
      </c>
      <c r="BF35" s="88">
        <f t="shared" si="63"/>
        <v>13</v>
      </c>
      <c r="BH35" s="88">
        <v>27</v>
      </c>
      <c r="BI35" s="88">
        <v>8</v>
      </c>
      <c r="BJ35" s="88">
        <v>13</v>
      </c>
      <c r="BK35" s="88">
        <v>6</v>
      </c>
      <c r="BL35" s="88">
        <v>5</v>
      </c>
      <c r="BM35" s="88">
        <v>1</v>
      </c>
      <c r="BN35" s="88">
        <v>8</v>
      </c>
      <c r="BO35" s="88">
        <v>4</v>
      </c>
      <c r="BP35" s="139"/>
      <c r="BQ35" s="139"/>
      <c r="BR35" s="139"/>
      <c r="BS35" s="139"/>
      <c r="BT35" s="88">
        <f t="shared" si="64"/>
        <v>0</v>
      </c>
      <c r="BV35" s="211">
        <v>24</v>
      </c>
      <c r="BW35" s="211">
        <v>17</v>
      </c>
      <c r="BX35" s="211">
        <v>8</v>
      </c>
      <c r="BY35" s="211">
        <v>11</v>
      </c>
      <c r="BZ35" s="211">
        <v>3</v>
      </c>
      <c r="CA35" s="211">
        <v>5</v>
      </c>
      <c r="CB35" s="211">
        <v>3</v>
      </c>
      <c r="CC35" s="211">
        <v>2</v>
      </c>
      <c r="CD35" s="211">
        <v>4</v>
      </c>
      <c r="CE35" s="211">
        <v>7</v>
      </c>
      <c r="CF35" s="211">
        <v>4</v>
      </c>
      <c r="CG35" s="139"/>
      <c r="CH35" s="136">
        <f t="shared" ref="CH35" si="69">CG35</f>
        <v>0</v>
      </c>
      <c r="CI35" s="137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6">
        <f t="shared" ref="CW35" si="70">CV35</f>
        <v>0</v>
      </c>
      <c r="CX35" s="137"/>
    </row>
    <row r="36" spans="2:102" ht="20.5" customHeight="1" thickBot="1" x14ac:dyDescent="0.4">
      <c r="B36" s="85" t="s">
        <v>272</v>
      </c>
      <c r="C36" s="81"/>
      <c r="D36" s="85">
        <v>937</v>
      </c>
      <c r="E36" s="85">
        <v>939</v>
      </c>
      <c r="F36" s="85">
        <v>940</v>
      </c>
      <c r="G36" s="85">
        <v>940</v>
      </c>
      <c r="H36" s="85">
        <v>943</v>
      </c>
      <c r="I36" s="85">
        <v>944</v>
      </c>
      <c r="J36" s="85">
        <v>943</v>
      </c>
      <c r="K36" s="85">
        <v>940</v>
      </c>
      <c r="L36" s="85">
        <v>936</v>
      </c>
      <c r="M36" s="85">
        <v>935</v>
      </c>
      <c r="N36" s="85">
        <v>934</v>
      </c>
      <c r="O36" s="85">
        <v>921</v>
      </c>
      <c r="P36" s="91">
        <v>921</v>
      </c>
      <c r="R36" s="85">
        <v>919</v>
      </c>
      <c r="S36" s="85">
        <v>924</v>
      </c>
      <c r="T36" s="85">
        <v>922</v>
      </c>
      <c r="U36" s="85">
        <v>911</v>
      </c>
      <c r="V36" s="85">
        <v>912</v>
      </c>
      <c r="W36" s="85">
        <v>917</v>
      </c>
      <c r="X36" s="85">
        <v>918</v>
      </c>
      <c r="Y36" s="85">
        <v>919</v>
      </c>
      <c r="Z36" s="85">
        <v>889</v>
      </c>
      <c r="AA36" s="85">
        <v>890</v>
      </c>
      <c r="AB36" s="85">
        <v>875</v>
      </c>
      <c r="AC36" s="85">
        <v>866</v>
      </c>
      <c r="AD36" s="91">
        <v>866</v>
      </c>
      <c r="AF36" s="91">
        <f>AF20+AF26+AF31</f>
        <v>862</v>
      </c>
      <c r="AG36" s="91">
        <f>AG20+AG26+AG31</f>
        <v>857</v>
      </c>
      <c r="AH36" s="91">
        <f>AH20+AH26+AH31</f>
        <v>850</v>
      </c>
      <c r="AI36" s="91">
        <f t="shared" ref="AI36:AR36" si="71">AI20+AI26+AI31</f>
        <v>848</v>
      </c>
      <c r="AJ36" s="91">
        <f t="shared" si="71"/>
        <v>850</v>
      </c>
      <c r="AK36" s="91">
        <f t="shared" si="71"/>
        <v>853</v>
      </c>
      <c r="AL36" s="91">
        <f t="shared" si="71"/>
        <v>873</v>
      </c>
      <c r="AM36" s="91">
        <f t="shared" si="71"/>
        <v>881</v>
      </c>
      <c r="AN36" s="91">
        <f t="shared" si="71"/>
        <v>883</v>
      </c>
      <c r="AO36" s="91">
        <f t="shared" si="71"/>
        <v>887</v>
      </c>
      <c r="AP36" s="91">
        <f t="shared" si="71"/>
        <v>883</v>
      </c>
      <c r="AQ36" s="91">
        <f t="shared" si="71"/>
        <v>886</v>
      </c>
      <c r="AR36" s="91">
        <f t="shared" si="71"/>
        <v>886</v>
      </c>
      <c r="AT36" s="91">
        <f>AT20+AT26+AT31</f>
        <v>881</v>
      </c>
      <c r="AU36" s="91">
        <f>AU20+AU26+AU31</f>
        <v>878</v>
      </c>
      <c r="AV36" s="91">
        <f>AV20+AV26+AV31</f>
        <v>878</v>
      </c>
      <c r="AW36" s="91">
        <f t="shared" ref="AW36:BF36" si="72">AW20+AW26+AW31</f>
        <v>881</v>
      </c>
      <c r="AX36" s="91">
        <f t="shared" si="72"/>
        <v>875</v>
      </c>
      <c r="AY36" s="91">
        <f t="shared" si="72"/>
        <v>873</v>
      </c>
      <c r="AZ36" s="91">
        <f t="shared" si="72"/>
        <v>874</v>
      </c>
      <c r="BA36" s="91">
        <f t="shared" si="72"/>
        <v>872</v>
      </c>
      <c r="BB36" s="91">
        <f t="shared" si="72"/>
        <v>870</v>
      </c>
      <c r="BC36" s="91">
        <f t="shared" si="72"/>
        <v>869</v>
      </c>
      <c r="BD36" s="91">
        <f t="shared" si="72"/>
        <v>870</v>
      </c>
      <c r="BE36" s="91">
        <f t="shared" si="72"/>
        <v>865</v>
      </c>
      <c r="BF36" s="91">
        <f t="shared" si="72"/>
        <v>865</v>
      </c>
      <c r="BH36" s="91">
        <f>BH20+BH26+BH31</f>
        <v>872</v>
      </c>
      <c r="BI36" s="91">
        <f>BI20+BI26+BI31</f>
        <v>875</v>
      </c>
      <c r="BJ36" s="91">
        <f>BJ20+BJ26+BJ31</f>
        <v>869</v>
      </c>
      <c r="BK36" s="91">
        <f t="shared" ref="BK36:BT36" si="73">BK20+BK26+BK31</f>
        <v>872</v>
      </c>
      <c r="BL36" s="91">
        <f t="shared" si="73"/>
        <v>873</v>
      </c>
      <c r="BM36" s="91">
        <f t="shared" si="73"/>
        <v>874</v>
      </c>
      <c r="BN36" s="91">
        <f t="shared" si="73"/>
        <v>877</v>
      </c>
      <c r="BO36" s="91">
        <f t="shared" si="73"/>
        <v>875</v>
      </c>
      <c r="BP36" s="141">
        <f>BP20+BP26+BP31</f>
        <v>881</v>
      </c>
      <c r="BQ36" s="141">
        <f t="shared" si="73"/>
        <v>881</v>
      </c>
      <c r="BR36" s="141">
        <f t="shared" si="73"/>
        <v>881</v>
      </c>
      <c r="BS36" s="141">
        <f t="shared" si="73"/>
        <v>881</v>
      </c>
      <c r="BT36" s="91">
        <f t="shared" si="73"/>
        <v>881</v>
      </c>
      <c r="BV36" s="213">
        <f>BV20+BV26+BV31</f>
        <v>865</v>
      </c>
      <c r="BW36" s="213">
        <f>BW20+BW26+BW31</f>
        <v>852</v>
      </c>
      <c r="BX36" s="213">
        <f>BX20+BX26+BX31</f>
        <v>852</v>
      </c>
      <c r="BY36" s="213">
        <f t="shared" ref="BY36:CD36" si="74">BY20+BY26+BY31</f>
        <v>853</v>
      </c>
      <c r="BZ36" s="213">
        <f t="shared" si="74"/>
        <v>857</v>
      </c>
      <c r="CA36" s="213">
        <f t="shared" si="74"/>
        <v>858</v>
      </c>
      <c r="CB36" s="213">
        <f t="shared" si="74"/>
        <v>858</v>
      </c>
      <c r="CC36" s="213">
        <f t="shared" si="74"/>
        <v>858</v>
      </c>
      <c r="CD36" s="213">
        <f t="shared" si="74"/>
        <v>854</v>
      </c>
      <c r="CE36" s="213">
        <f t="shared" ref="CE36:CG36" si="75">CE20+CE26+CE31</f>
        <v>848</v>
      </c>
      <c r="CF36" s="213">
        <f t="shared" si="75"/>
        <v>849</v>
      </c>
      <c r="CG36" s="141">
        <f t="shared" si="75"/>
        <v>875</v>
      </c>
      <c r="CH36" s="91">
        <f>CH20+CH23+CH31</f>
        <v>875</v>
      </c>
      <c r="CI36" s="87"/>
      <c r="CK36" s="141">
        <f>CK20+CK26+CK31</f>
        <v>860</v>
      </c>
      <c r="CL36" s="141">
        <f t="shared" ref="CL36:CW36" si="76">CL20+CL26+CL31</f>
        <v>860</v>
      </c>
      <c r="CM36" s="141">
        <f t="shared" si="76"/>
        <v>860</v>
      </c>
      <c r="CN36" s="141">
        <f t="shared" si="76"/>
        <v>860</v>
      </c>
      <c r="CO36" s="141">
        <f t="shared" si="76"/>
        <v>860</v>
      </c>
      <c r="CP36" s="141">
        <f t="shared" si="76"/>
        <v>860</v>
      </c>
      <c r="CQ36" s="141">
        <f t="shared" si="76"/>
        <v>860</v>
      </c>
      <c r="CR36" s="141">
        <f t="shared" si="76"/>
        <v>860</v>
      </c>
      <c r="CS36" s="141">
        <f t="shared" si="76"/>
        <v>860</v>
      </c>
      <c r="CT36" s="141">
        <f t="shared" si="76"/>
        <v>860</v>
      </c>
      <c r="CU36" s="141">
        <f t="shared" si="76"/>
        <v>860</v>
      </c>
      <c r="CV36" s="141">
        <f t="shared" si="76"/>
        <v>860</v>
      </c>
      <c r="CW36" s="91">
        <f t="shared" si="76"/>
        <v>860</v>
      </c>
      <c r="CX36" s="87"/>
    </row>
    <row r="37" spans="2:102" ht="20.5" customHeight="1" thickBot="1" x14ac:dyDescent="0.4">
      <c r="B37" s="80" t="s">
        <v>129</v>
      </c>
      <c r="C37" s="81"/>
      <c r="D37" s="92"/>
      <c r="E37" s="92"/>
      <c r="AF37" s="95"/>
      <c r="AT37" s="95"/>
      <c r="BH37" s="95"/>
      <c r="BV37" s="95"/>
      <c r="CK37" s="95"/>
    </row>
    <row r="38" spans="2:102" ht="20.5" customHeight="1" x14ac:dyDescent="0.35">
      <c r="B38" s="147" t="s">
        <v>273</v>
      </c>
      <c r="C38" s="81"/>
      <c r="E38" s="95"/>
      <c r="AD38" s="148">
        <v>183181</v>
      </c>
      <c r="AR38" s="148">
        <f>'Fluxo de Caixa'!AT46-'Fluxo de Caixa'!AT57</f>
        <v>180982.74400000001</v>
      </c>
      <c r="BF38" s="148">
        <f>'Fluxo de Caixa'!BH46-'Fluxo de Caixa'!BH57-'Fluxo de Caixa'!BH58</f>
        <v>179473.71899999998</v>
      </c>
      <c r="BS38" s="153"/>
      <c r="BT38" s="148">
        <f>'Fluxo de Caixa'!BV46-'Fluxo de Caixa'!BV57-'Fluxo de Caixa'!BV58</f>
        <v>180891.41007000001</v>
      </c>
      <c r="CG38" s="153"/>
      <c r="CH38" s="149">
        <f>'Fluxo de Caixa'!CJ46-'Fluxo de Caixa'!CJ57-'Fluxo de Caixa'!CJ58</f>
        <v>200311.78090999997</v>
      </c>
      <c r="CI38" s="94"/>
      <c r="CV38" s="153"/>
      <c r="CW38" s="149">
        <f>'Fluxo de Caixa'!CX46-'Fluxo de Caixa'!CX57-'Fluxo de Caixa'!CX58</f>
        <v>228200.88458246001</v>
      </c>
      <c r="CX38" s="94"/>
    </row>
    <row r="39" spans="2:102" ht="20.5" customHeight="1" thickBot="1" x14ac:dyDescent="0.4">
      <c r="B39" s="96" t="s">
        <v>274</v>
      </c>
      <c r="C39" s="81"/>
      <c r="AD39" s="96">
        <v>915</v>
      </c>
      <c r="AR39" s="96">
        <v>865</v>
      </c>
      <c r="BF39" s="96">
        <v>881</v>
      </c>
      <c r="BT39" s="96">
        <v>881</v>
      </c>
      <c r="CH39" s="104">
        <f>CH36</f>
        <v>875</v>
      </c>
      <c r="CI39" s="97"/>
      <c r="CW39" s="104">
        <f>CW36</f>
        <v>860</v>
      </c>
      <c r="CX39" s="97"/>
    </row>
    <row r="40" spans="2:102" ht="20.5" customHeight="1" thickBot="1" x14ac:dyDescent="0.4">
      <c r="B40" s="80" t="s">
        <v>344</v>
      </c>
      <c r="C40" s="81"/>
      <c r="D40" s="92"/>
      <c r="E40" s="92"/>
      <c r="AF40" s="95"/>
      <c r="AT40" s="95"/>
      <c r="BH40" s="95"/>
      <c r="BV40" s="95"/>
      <c r="CK40" s="95"/>
    </row>
    <row r="41" spans="2:102" ht="20.5" customHeight="1" x14ac:dyDescent="0.35">
      <c r="B41" s="93" t="s">
        <v>273</v>
      </c>
      <c r="C41" s="81"/>
      <c r="E41" s="95"/>
      <c r="AD41" s="150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0"/>
      <c r="BF41" s="105">
        <v>186135</v>
      </c>
      <c r="BR41" s="153"/>
      <c r="BS41" s="153"/>
      <c r="BT41" s="105">
        <v>190884.56753399997</v>
      </c>
      <c r="CF41" s="153"/>
      <c r="CG41" s="153"/>
      <c r="CH41" s="138">
        <v>201239.083927175</v>
      </c>
      <c r="CI41" s="94"/>
      <c r="CU41" s="153"/>
      <c r="CV41" s="153"/>
      <c r="CW41" s="138">
        <f>CW38</f>
        <v>228200.88458246001</v>
      </c>
      <c r="CX41" s="94"/>
    </row>
    <row r="42" spans="2:102" ht="20.5" customHeight="1" thickBot="1" x14ac:dyDescent="0.4">
      <c r="B42" s="96" t="s">
        <v>274</v>
      </c>
      <c r="C42" s="81"/>
      <c r="AD42" s="152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2"/>
      <c r="BF42" s="96">
        <v>881</v>
      </c>
      <c r="BS42" s="153"/>
      <c r="BT42" s="96">
        <v>881</v>
      </c>
      <c r="CG42" s="153"/>
      <c r="CH42" s="104">
        <v>875</v>
      </c>
      <c r="CI42" s="97"/>
      <c r="CV42" s="153"/>
      <c r="CW42" s="104">
        <f>CW39</f>
        <v>860</v>
      </c>
      <c r="CX42" s="97"/>
    </row>
    <row r="44" spans="2:102" ht="21" x14ac:dyDescent="0.35">
      <c r="CH44" s="194"/>
      <c r="CW44" s="153"/>
    </row>
    <row r="51" spans="116:119" x14ac:dyDescent="0.35">
      <c r="DL51" s="79">
        <v>9143</v>
      </c>
      <c r="DM51" s="79">
        <v>9143</v>
      </c>
      <c r="DN51" s="79">
        <v>9143</v>
      </c>
      <c r="DO51" s="79">
        <v>9143</v>
      </c>
    </row>
    <row r="61" spans="116:119" x14ac:dyDescent="0.35">
      <c r="DL61" s="79">
        <v>224</v>
      </c>
      <c r="DM61" s="79">
        <v>146</v>
      </c>
      <c r="DN61" s="79">
        <v>16</v>
      </c>
      <c r="DO61" s="79">
        <v>16</v>
      </c>
    </row>
    <row r="136" spans="7:7" x14ac:dyDescent="0.35">
      <c r="G136" s="79">
        <v>-3498</v>
      </c>
    </row>
    <row r="146" spans="7:7" x14ac:dyDescent="0.35">
      <c r="G146" s="79">
        <f>+G135+G136</f>
        <v>-3498</v>
      </c>
    </row>
  </sheetData>
  <pageMargins left="0.51181102362204722" right="0.51181102362204722" top="0.78740157480314965" bottom="0.78740157480314965" header="0.31496062992125984" footer="0.31496062992125984"/>
  <pageSetup paperSize="9" scale="58" orientation="landscape" r:id="rId1"/>
  <ignoredErrors>
    <ignoredError sqref="AF3:AQ3 AF19:AQ19 CK19:CV19" formulaRange="1"/>
    <ignoredError sqref="AR3" formula="1" formulaRange="1"/>
    <ignoredError sqref="BF3 BT3 CW3 CH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showGridLines="0" zoomScale="70" zoomScaleNormal="70" workbookViewId="0">
      <pane xSplit="1" ySplit="2" topLeftCell="B18" activePane="bottomRight" state="frozen"/>
      <selection activeCell="E14" sqref="E14"/>
      <selection pane="topRight" activeCell="E14" sqref="E14"/>
      <selection pane="bottomLeft" activeCell="E14" sqref="E14"/>
      <selection pane="bottomRight" activeCell="F25" sqref="F25"/>
    </sheetView>
  </sheetViews>
  <sheetFormatPr defaultColWidth="9.1796875" defaultRowHeight="14.5" x14ac:dyDescent="0.35"/>
  <cols>
    <col min="1" max="1" width="23.26953125" style="79" customWidth="1"/>
    <col min="2" max="2" width="11.81640625" style="78" bestFit="1" customWidth="1"/>
    <col min="3" max="3" width="14" style="78" bestFit="1" customWidth="1"/>
    <col min="4" max="5" width="15.7265625" style="78" bestFit="1" customWidth="1"/>
    <col min="6" max="6" width="15.7265625" style="78" customWidth="1"/>
    <col min="7" max="7" width="62.453125" style="78" customWidth="1"/>
    <col min="8" max="8" width="83" style="78" customWidth="1"/>
    <col min="9" max="9" width="37.453125" style="78" customWidth="1"/>
    <col min="10" max="10" width="35.81640625" style="78" customWidth="1"/>
    <col min="11" max="16384" width="9.1796875" style="78"/>
  </cols>
  <sheetData>
    <row r="1" spans="1:10" ht="37.5" customHeight="1" x14ac:dyDescent="0.35">
      <c r="A1" s="123" t="s">
        <v>329</v>
      </c>
      <c r="B1" s="123"/>
      <c r="C1" s="123"/>
      <c r="D1" s="123"/>
      <c r="E1" s="123"/>
      <c r="F1" s="123"/>
      <c r="G1" s="123"/>
      <c r="H1" s="123"/>
      <c r="I1" s="123"/>
      <c r="J1" s="131" t="s">
        <v>334</v>
      </c>
    </row>
    <row r="2" spans="1:10" ht="37.5" customHeight="1" x14ac:dyDescent="0.35">
      <c r="A2" s="135" t="s">
        <v>279</v>
      </c>
      <c r="B2" s="135" t="s">
        <v>280</v>
      </c>
      <c r="C2" s="135" t="s">
        <v>281</v>
      </c>
      <c r="D2" s="135" t="s">
        <v>347</v>
      </c>
      <c r="E2" s="135" t="s">
        <v>348</v>
      </c>
      <c r="F2" s="135" t="s">
        <v>418</v>
      </c>
      <c r="G2" s="135" t="s">
        <v>282</v>
      </c>
      <c r="H2" s="135" t="s">
        <v>283</v>
      </c>
      <c r="I2" s="135" t="s">
        <v>284</v>
      </c>
      <c r="J2" s="135" t="s">
        <v>315</v>
      </c>
    </row>
    <row r="3" spans="1:10" ht="79.5" customHeight="1" x14ac:dyDescent="0.35">
      <c r="A3" s="154" t="s">
        <v>298</v>
      </c>
      <c r="B3" s="155">
        <v>44136</v>
      </c>
      <c r="C3" s="155">
        <v>44316</v>
      </c>
      <c r="D3" s="195">
        <v>3480</v>
      </c>
      <c r="E3" s="195"/>
      <c r="F3" s="219"/>
      <c r="G3" s="156" t="s">
        <v>296</v>
      </c>
      <c r="H3" s="78" t="s">
        <v>330</v>
      </c>
      <c r="I3" s="223"/>
      <c r="J3" s="223"/>
    </row>
    <row r="4" spans="1:10" ht="72.75" customHeight="1" x14ac:dyDescent="0.35">
      <c r="A4" s="154" t="s">
        <v>331</v>
      </c>
      <c r="B4" s="155">
        <v>44136</v>
      </c>
      <c r="C4" s="155">
        <v>45230</v>
      </c>
      <c r="D4" s="195">
        <v>2550</v>
      </c>
      <c r="E4" s="195">
        <v>2639</v>
      </c>
      <c r="F4" s="219">
        <v>1590</v>
      </c>
      <c r="G4" s="156" t="s">
        <v>297</v>
      </c>
      <c r="H4" s="157" t="s">
        <v>316</v>
      </c>
      <c r="I4" s="223" t="s">
        <v>422</v>
      </c>
      <c r="J4" s="223" t="s">
        <v>423</v>
      </c>
    </row>
    <row r="5" spans="1:10" ht="78" customHeight="1" x14ac:dyDescent="0.35">
      <c r="A5" s="154" t="s">
        <v>349</v>
      </c>
      <c r="B5" s="155">
        <v>43862</v>
      </c>
      <c r="C5" s="155">
        <v>43951</v>
      </c>
      <c r="D5" s="195">
        <v>14</v>
      </c>
      <c r="E5" s="195">
        <v>15</v>
      </c>
      <c r="F5" s="219">
        <v>19</v>
      </c>
      <c r="G5" s="156" t="s">
        <v>332</v>
      </c>
      <c r="H5" s="78" t="s">
        <v>333</v>
      </c>
      <c r="I5" s="223" t="s">
        <v>422</v>
      </c>
      <c r="J5" s="223" t="s">
        <v>423</v>
      </c>
    </row>
    <row r="6" spans="1:10" ht="78" customHeight="1" x14ac:dyDescent="0.35">
      <c r="A6" s="154" t="s">
        <v>350</v>
      </c>
      <c r="B6" s="158">
        <v>44136</v>
      </c>
      <c r="C6" s="158">
        <v>45291</v>
      </c>
      <c r="D6" s="195">
        <v>5355</v>
      </c>
      <c r="E6" s="195">
        <v>5355</v>
      </c>
      <c r="F6" s="219">
        <v>4788.3565600000002</v>
      </c>
      <c r="G6" s="159" t="s">
        <v>351</v>
      </c>
      <c r="H6" s="78" t="s">
        <v>352</v>
      </c>
      <c r="I6" s="223" t="s">
        <v>422</v>
      </c>
      <c r="J6" s="223" t="s">
        <v>423</v>
      </c>
    </row>
    <row r="7" spans="1:10" ht="78" customHeight="1" x14ac:dyDescent="0.35">
      <c r="A7" s="154" t="s">
        <v>353</v>
      </c>
      <c r="B7" s="158">
        <v>44105</v>
      </c>
      <c r="C7" s="158">
        <v>44592</v>
      </c>
      <c r="D7" s="195">
        <v>40</v>
      </c>
      <c r="E7" s="195">
        <v>41</v>
      </c>
      <c r="F7" s="219">
        <v>40</v>
      </c>
      <c r="G7" s="159" t="s">
        <v>354</v>
      </c>
      <c r="H7" s="78" t="s">
        <v>355</v>
      </c>
      <c r="I7" s="223" t="s">
        <v>422</v>
      </c>
      <c r="J7" s="223" t="s">
        <v>423</v>
      </c>
    </row>
    <row r="8" spans="1:10" ht="78" customHeight="1" x14ac:dyDescent="0.35">
      <c r="A8" s="154" t="s">
        <v>356</v>
      </c>
      <c r="B8" s="158">
        <v>44256</v>
      </c>
      <c r="C8" s="158">
        <v>44985</v>
      </c>
      <c r="D8" s="195">
        <v>5400</v>
      </c>
      <c r="E8" s="195">
        <v>5400</v>
      </c>
      <c r="F8" s="219">
        <v>1500</v>
      </c>
      <c r="G8" s="159" t="s">
        <v>357</v>
      </c>
      <c r="H8" s="78" t="s">
        <v>358</v>
      </c>
      <c r="I8" s="223" t="s">
        <v>422</v>
      </c>
      <c r="J8" s="223" t="s">
        <v>423</v>
      </c>
    </row>
    <row r="9" spans="1:10" ht="78" customHeight="1" x14ac:dyDescent="0.35">
      <c r="A9" s="154" t="s">
        <v>359</v>
      </c>
      <c r="B9" s="158">
        <v>44166</v>
      </c>
      <c r="C9" s="158">
        <v>45260</v>
      </c>
      <c r="D9" s="195">
        <v>1032.75</v>
      </c>
      <c r="E9" s="195">
        <v>1068.89625</v>
      </c>
      <c r="F9" s="219">
        <v>1069</v>
      </c>
      <c r="G9" s="159" t="s">
        <v>360</v>
      </c>
      <c r="H9" s="78" t="s">
        <v>361</v>
      </c>
      <c r="I9" s="223" t="s">
        <v>422</v>
      </c>
      <c r="J9" s="223" t="s">
        <v>423</v>
      </c>
    </row>
    <row r="10" spans="1:10" ht="78" customHeight="1" x14ac:dyDescent="0.35">
      <c r="A10" s="154" t="s">
        <v>362</v>
      </c>
      <c r="B10" s="158">
        <v>44409</v>
      </c>
      <c r="C10" s="158">
        <v>45504</v>
      </c>
      <c r="D10" s="195">
        <v>170</v>
      </c>
      <c r="E10" s="195">
        <v>400</v>
      </c>
      <c r="F10" s="219"/>
      <c r="G10" s="159" t="s">
        <v>363</v>
      </c>
      <c r="H10" s="78" t="s">
        <v>364</v>
      </c>
      <c r="I10" s="223"/>
      <c r="J10" s="223"/>
    </row>
    <row r="11" spans="1:10" ht="78" customHeight="1" x14ac:dyDescent="0.35">
      <c r="A11" s="154" t="s">
        <v>365</v>
      </c>
      <c r="B11" s="158">
        <v>44197</v>
      </c>
      <c r="C11" s="158">
        <v>44561</v>
      </c>
      <c r="D11" s="195">
        <v>4284</v>
      </c>
      <c r="E11" s="195"/>
      <c r="F11" s="219"/>
      <c r="G11" s="159" t="s">
        <v>366</v>
      </c>
      <c r="H11" s="78" t="s">
        <v>367</v>
      </c>
      <c r="I11" s="223"/>
      <c r="J11" s="223"/>
    </row>
    <row r="12" spans="1:10" ht="78" customHeight="1" x14ac:dyDescent="0.35">
      <c r="A12" s="154" t="s">
        <v>368</v>
      </c>
      <c r="B12" s="158">
        <v>44348</v>
      </c>
      <c r="C12" s="158">
        <v>44712</v>
      </c>
      <c r="D12" s="195">
        <v>3375</v>
      </c>
      <c r="E12" s="195"/>
      <c r="F12" s="219"/>
      <c r="G12" s="159" t="s">
        <v>369</v>
      </c>
      <c r="H12" s="78" t="s">
        <v>370</v>
      </c>
      <c r="I12" s="223"/>
      <c r="J12" s="223"/>
    </row>
    <row r="13" spans="1:10" ht="78" customHeight="1" x14ac:dyDescent="0.35">
      <c r="A13" s="154" t="s">
        <v>371</v>
      </c>
      <c r="B13" s="158">
        <v>44197</v>
      </c>
      <c r="C13" s="158">
        <v>45291</v>
      </c>
      <c r="D13" s="195">
        <v>800</v>
      </c>
      <c r="E13" s="195">
        <v>800</v>
      </c>
      <c r="F13" s="219">
        <v>123</v>
      </c>
      <c r="G13" s="159" t="s">
        <v>372</v>
      </c>
      <c r="H13" s="78" t="s">
        <v>373</v>
      </c>
      <c r="I13" s="223" t="s">
        <v>422</v>
      </c>
      <c r="J13" s="223" t="s">
        <v>423</v>
      </c>
    </row>
    <row r="14" spans="1:10" ht="78" customHeight="1" x14ac:dyDescent="0.35">
      <c r="A14" s="154" t="s">
        <v>374</v>
      </c>
      <c r="B14" s="158">
        <v>44562</v>
      </c>
      <c r="C14" s="158">
        <v>44926</v>
      </c>
      <c r="D14" s="195"/>
      <c r="E14" s="195">
        <v>1500</v>
      </c>
      <c r="F14" s="219">
        <v>700</v>
      </c>
      <c r="G14" s="159" t="s">
        <v>375</v>
      </c>
      <c r="H14" s="78" t="s">
        <v>376</v>
      </c>
      <c r="I14" s="223" t="s">
        <v>422</v>
      </c>
      <c r="J14" s="223" t="s">
        <v>423</v>
      </c>
    </row>
    <row r="15" spans="1:10" ht="78" customHeight="1" x14ac:dyDescent="0.35">
      <c r="A15" s="154" t="s">
        <v>377</v>
      </c>
      <c r="B15" s="158">
        <v>44562</v>
      </c>
      <c r="C15" s="158">
        <v>44926</v>
      </c>
      <c r="D15" s="195"/>
      <c r="E15" s="195">
        <v>1500</v>
      </c>
      <c r="F15" s="219">
        <v>650</v>
      </c>
      <c r="G15" s="159" t="s">
        <v>378</v>
      </c>
      <c r="H15" s="78" t="s">
        <v>379</v>
      </c>
      <c r="I15" s="223" t="s">
        <v>422</v>
      </c>
      <c r="J15" s="223" t="s">
        <v>423</v>
      </c>
    </row>
    <row r="16" spans="1:10" ht="78" customHeight="1" x14ac:dyDescent="0.35">
      <c r="A16" s="154" t="s">
        <v>380</v>
      </c>
      <c r="B16" s="158">
        <v>44563</v>
      </c>
      <c r="C16" s="158">
        <v>44926</v>
      </c>
      <c r="D16" s="195"/>
      <c r="E16" s="195">
        <v>850</v>
      </c>
      <c r="F16" s="219">
        <v>850</v>
      </c>
      <c r="G16" s="159" t="s">
        <v>381</v>
      </c>
      <c r="H16" s="78" t="s">
        <v>382</v>
      </c>
      <c r="I16" s="223" t="s">
        <v>422</v>
      </c>
      <c r="J16" s="223" t="s">
        <v>423</v>
      </c>
    </row>
    <row r="17" spans="1:10" ht="78" customHeight="1" x14ac:dyDescent="0.35">
      <c r="A17" s="214" t="s">
        <v>419</v>
      </c>
      <c r="B17" s="215">
        <v>44563</v>
      </c>
      <c r="C17" s="215">
        <v>44926</v>
      </c>
      <c r="D17" s="216"/>
      <c r="E17" s="216"/>
      <c r="F17" s="219">
        <v>750</v>
      </c>
      <c r="G17" s="217" t="s">
        <v>420</v>
      </c>
      <c r="H17" s="218" t="s">
        <v>421</v>
      </c>
      <c r="I17" s="223" t="s">
        <v>422</v>
      </c>
      <c r="J17" s="223" t="s">
        <v>423</v>
      </c>
    </row>
    <row r="18" spans="1:10" ht="78" customHeight="1" x14ac:dyDescent="0.35">
      <c r="A18" s="214" t="s">
        <v>424</v>
      </c>
      <c r="B18" s="215">
        <v>44682</v>
      </c>
      <c r="C18" s="215">
        <v>44926</v>
      </c>
      <c r="D18" s="216"/>
      <c r="E18" s="216"/>
      <c r="F18" s="219">
        <v>3500</v>
      </c>
      <c r="G18" s="217" t="s">
        <v>425</v>
      </c>
      <c r="H18" s="218" t="s">
        <v>426</v>
      </c>
      <c r="I18" s="223" t="s">
        <v>422</v>
      </c>
      <c r="J18" s="223" t="s">
        <v>423</v>
      </c>
    </row>
    <row r="19" spans="1:10" ht="78" customHeight="1" x14ac:dyDescent="0.35">
      <c r="A19" s="214" t="s">
        <v>427</v>
      </c>
      <c r="B19" s="215">
        <v>44563</v>
      </c>
      <c r="C19" s="215">
        <v>45657</v>
      </c>
      <c r="D19" s="216"/>
      <c r="E19" s="216"/>
      <c r="F19" s="219">
        <v>2800</v>
      </c>
      <c r="G19" s="217" t="s">
        <v>428</v>
      </c>
      <c r="H19" s="78" t="s">
        <v>382</v>
      </c>
      <c r="I19" s="223" t="s">
        <v>422</v>
      </c>
      <c r="J19" s="223" t="s">
        <v>423</v>
      </c>
    </row>
    <row r="20" spans="1:10" ht="78" customHeight="1" x14ac:dyDescent="0.35">
      <c r="A20" s="154" t="s">
        <v>429</v>
      </c>
      <c r="B20" s="158">
        <v>44621</v>
      </c>
      <c r="C20" s="158">
        <v>44926</v>
      </c>
      <c r="D20" s="195"/>
      <c r="E20" s="195"/>
      <c r="F20" s="219">
        <v>1000</v>
      </c>
      <c r="G20" s="159" t="s">
        <v>430</v>
      </c>
      <c r="H20" s="78" t="s">
        <v>431</v>
      </c>
      <c r="I20" s="223" t="s">
        <v>422</v>
      </c>
      <c r="J20" s="223" t="s">
        <v>423</v>
      </c>
    </row>
    <row r="21" spans="1:10" s="154" customFormat="1" ht="32.25" customHeight="1" x14ac:dyDescent="0.35">
      <c r="A21" s="160" t="s">
        <v>290</v>
      </c>
      <c r="B21" s="160"/>
      <c r="C21" s="160"/>
      <c r="D21" s="160">
        <f>SUM(D3:D20)</f>
        <v>26500.75</v>
      </c>
      <c r="E21" s="160">
        <f>SUM(E3:E20)</f>
        <v>19568.896249999998</v>
      </c>
      <c r="F21" s="160">
        <f>SUM(F3:F20)</f>
        <v>19379.35656</v>
      </c>
      <c r="I21" s="224"/>
      <c r="J21" s="224"/>
    </row>
  </sheetData>
  <phoneticPr fontId="24" type="noConversion"/>
  <pageMargins left="0.3" right="0.28999999999999998" top="0.47" bottom="0.63" header="0.31496062992125984" footer="0.31496062992125984"/>
  <pageSetup paperSize="9" scale="54" fitToHeight="3" orientation="landscape" r:id="rId1"/>
  <rowBreaks count="1" manualBreakCount="1">
    <brk id="4" max="6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O27"/>
  <sheetViews>
    <sheetView showGridLines="0" zoomScale="70" zoomScaleNormal="70" workbookViewId="0">
      <selection activeCell="F4" sqref="F4"/>
    </sheetView>
  </sheetViews>
  <sheetFormatPr defaultColWidth="9.1796875" defaultRowHeight="14.5" x14ac:dyDescent="0.35"/>
  <cols>
    <col min="1" max="1" width="32.54296875" style="79" customWidth="1"/>
    <col min="2" max="2" width="38.7265625" style="79" customWidth="1"/>
    <col min="3" max="3" width="34.54296875" style="79" customWidth="1"/>
    <col min="4" max="6" width="13.7265625" style="79" customWidth="1"/>
    <col min="7" max="7" width="15.81640625" style="79" customWidth="1"/>
    <col min="8" max="16384" width="9.1796875" style="79"/>
  </cols>
  <sheetData>
    <row r="1" spans="1:6" s="121" customFormat="1" ht="37.5" customHeight="1" x14ac:dyDescent="0.35">
      <c r="A1" s="126" t="s">
        <v>318</v>
      </c>
      <c r="B1" s="127"/>
      <c r="C1" s="127"/>
      <c r="D1" s="127"/>
      <c r="E1" s="127"/>
      <c r="F1" s="127"/>
    </row>
    <row r="2" spans="1:6" ht="36.75" customHeight="1" x14ac:dyDescent="0.35">
      <c r="A2" s="125" t="s">
        <v>285</v>
      </c>
      <c r="B2" s="125" t="s">
        <v>282</v>
      </c>
      <c r="C2" s="125" t="s">
        <v>286</v>
      </c>
      <c r="D2" s="125" t="s">
        <v>342</v>
      </c>
      <c r="E2" s="125" t="s">
        <v>343</v>
      </c>
      <c r="F2" s="125" t="s">
        <v>417</v>
      </c>
    </row>
    <row r="3" spans="1:6" ht="48" customHeight="1" x14ac:dyDescent="0.35">
      <c r="A3" s="122"/>
      <c r="B3" s="124" t="s">
        <v>319</v>
      </c>
      <c r="C3" s="124" t="s">
        <v>320</v>
      </c>
      <c r="D3" s="189">
        <v>0.79</v>
      </c>
      <c r="E3" s="189">
        <v>0.8</v>
      </c>
      <c r="F3" s="220">
        <v>0.8</v>
      </c>
    </row>
    <row r="4" spans="1:6" ht="48" customHeight="1" x14ac:dyDescent="0.35">
      <c r="A4" s="122"/>
      <c r="B4" s="124" t="s">
        <v>321</v>
      </c>
      <c r="C4" s="124" t="s">
        <v>327</v>
      </c>
      <c r="D4" s="190">
        <v>15.5</v>
      </c>
      <c r="E4" s="190">
        <v>15</v>
      </c>
      <c r="F4" s="221">
        <v>15</v>
      </c>
    </row>
    <row r="5" spans="1:6" ht="48" customHeight="1" x14ac:dyDescent="0.35">
      <c r="A5" s="122"/>
      <c r="B5" s="124" t="s">
        <v>326</v>
      </c>
      <c r="C5" s="124" t="s">
        <v>320</v>
      </c>
      <c r="D5" s="190">
        <v>2.6</v>
      </c>
      <c r="E5" s="190">
        <v>2.62</v>
      </c>
      <c r="F5" s="221">
        <v>2.62</v>
      </c>
    </row>
    <row r="6" spans="1:6" ht="48" customHeight="1" x14ac:dyDescent="0.35">
      <c r="A6" s="122"/>
      <c r="B6" s="124" t="s">
        <v>328</v>
      </c>
      <c r="C6" s="124" t="s">
        <v>320</v>
      </c>
      <c r="D6" s="191">
        <v>-0.1</v>
      </c>
      <c r="E6" s="191">
        <v>-0.05</v>
      </c>
      <c r="F6" s="222">
        <v>-0.51</v>
      </c>
    </row>
    <row r="7" spans="1:6" ht="48" customHeight="1" x14ac:dyDescent="0.35">
      <c r="A7" s="124" t="s">
        <v>322</v>
      </c>
      <c r="B7" s="124" t="s">
        <v>323</v>
      </c>
      <c r="C7" s="124" t="s">
        <v>320</v>
      </c>
      <c r="D7" s="190">
        <v>8.23</v>
      </c>
      <c r="E7" s="190">
        <v>8.26</v>
      </c>
      <c r="F7" s="221">
        <v>13</v>
      </c>
    </row>
    <row r="8" spans="1:6" ht="48" customHeight="1" x14ac:dyDescent="0.35">
      <c r="A8" s="124" t="s">
        <v>324</v>
      </c>
      <c r="B8" s="124" t="s">
        <v>325</v>
      </c>
      <c r="C8" s="124" t="s">
        <v>320</v>
      </c>
      <c r="D8" s="189">
        <v>0.99690000000000001</v>
      </c>
      <c r="E8" s="189">
        <v>0.997</v>
      </c>
      <c r="F8" s="220">
        <v>0.997</v>
      </c>
    </row>
    <row r="17" spans="64:67" x14ac:dyDescent="0.35">
      <c r="BL17" s="79">
        <v>9143</v>
      </c>
      <c r="BM17" s="79">
        <v>9143</v>
      </c>
      <c r="BN17" s="79">
        <v>9143</v>
      </c>
      <c r="BO17" s="79">
        <v>9143</v>
      </c>
    </row>
    <row r="27" spans="64:67" x14ac:dyDescent="0.35">
      <c r="BL27" s="79">
        <v>224</v>
      </c>
      <c r="BM27" s="79">
        <v>146</v>
      </c>
      <c r="BN27" s="79">
        <v>16</v>
      </c>
      <c r="BO27" s="79">
        <v>16</v>
      </c>
    </row>
  </sheetData>
  <phoneticPr fontId="24" type="noConversion"/>
  <pageMargins left="0.51181102362204722" right="0.51181102362204722" top="0.78740157480314965" bottom="0.78740157480314965" header="0.31496062992125984" footer="0.31496062992125984"/>
  <pageSetup paperSize="9" scale="1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148"/>
  <sheetViews>
    <sheetView showGridLines="0" zoomScale="70" zoomScaleNormal="70" workbookViewId="0">
      <pane xSplit="1" ySplit="2" topLeftCell="B18" activePane="bottomRight" state="frozen"/>
      <selection pane="topRight" activeCell="E14" sqref="E14"/>
      <selection pane="bottomLeft" activeCell="E14" sqref="E14"/>
      <selection pane="bottomRight" activeCell="F4" sqref="F4"/>
    </sheetView>
  </sheetViews>
  <sheetFormatPr defaultColWidth="9.1796875" defaultRowHeight="14.5" x14ac:dyDescent="0.35"/>
  <cols>
    <col min="1" max="1" width="23.453125" style="79" customWidth="1"/>
    <col min="2" max="2" width="10.7265625" style="78" customWidth="1"/>
    <col min="3" max="3" width="13.26953125" style="78" customWidth="1"/>
    <col min="4" max="5" width="19.453125" style="78" bestFit="1" customWidth="1"/>
    <col min="6" max="6" width="19.453125" style="78" customWidth="1"/>
    <col min="7" max="7" width="65.1796875" style="78" customWidth="1"/>
    <col min="8" max="8" width="83" style="78" customWidth="1"/>
    <col min="9" max="9" width="37.453125" style="78" customWidth="1"/>
    <col min="10" max="10" width="35.7265625" style="78" customWidth="1"/>
    <col min="11" max="16384" width="9.1796875" style="78"/>
  </cols>
  <sheetData>
    <row r="1" spans="1:10" ht="37.5" customHeight="1" x14ac:dyDescent="0.35">
      <c r="A1" s="123" t="s">
        <v>317</v>
      </c>
      <c r="B1" s="123"/>
      <c r="C1" s="123"/>
      <c r="D1" s="123"/>
      <c r="E1" s="123"/>
      <c r="F1" s="123"/>
      <c r="G1" s="123"/>
      <c r="H1" s="123"/>
      <c r="I1" s="123"/>
      <c r="J1" s="132" t="s">
        <v>334</v>
      </c>
    </row>
    <row r="2" spans="1:10" ht="37.5" customHeight="1" x14ac:dyDescent="0.35">
      <c r="A2" s="135" t="s">
        <v>287</v>
      </c>
      <c r="B2" s="135" t="s">
        <v>280</v>
      </c>
      <c r="C2" s="135" t="s">
        <v>281</v>
      </c>
      <c r="D2" s="135" t="s">
        <v>347</v>
      </c>
      <c r="E2" s="135" t="s">
        <v>348</v>
      </c>
      <c r="F2" s="135" t="s">
        <v>418</v>
      </c>
      <c r="G2" s="135" t="s">
        <v>282</v>
      </c>
      <c r="H2" s="135" t="s">
        <v>283</v>
      </c>
      <c r="I2" s="135" t="s">
        <v>284</v>
      </c>
      <c r="J2" s="135" t="s">
        <v>315</v>
      </c>
    </row>
    <row r="3" spans="1:10" ht="87" x14ac:dyDescent="0.35">
      <c r="A3" s="154" t="s">
        <v>314</v>
      </c>
      <c r="B3" s="161">
        <v>44072</v>
      </c>
      <c r="C3" s="161">
        <v>44436</v>
      </c>
      <c r="D3" s="196">
        <v>67</v>
      </c>
      <c r="E3" s="196"/>
      <c r="F3" s="219"/>
      <c r="G3" s="78" t="s">
        <v>299</v>
      </c>
      <c r="H3" s="78" t="s">
        <v>383</v>
      </c>
      <c r="I3" s="157"/>
      <c r="J3" s="157"/>
    </row>
    <row r="4" spans="1:10" ht="217.5" x14ac:dyDescent="0.35">
      <c r="A4" s="154" t="s">
        <v>384</v>
      </c>
      <c r="B4" s="161">
        <v>44047</v>
      </c>
      <c r="C4" s="161">
        <v>44316</v>
      </c>
      <c r="D4" s="196">
        <v>342</v>
      </c>
      <c r="E4" s="196"/>
      <c r="F4" s="225"/>
      <c r="G4" s="78" t="s">
        <v>300</v>
      </c>
      <c r="H4" s="78" t="s">
        <v>301</v>
      </c>
      <c r="I4" s="157"/>
      <c r="J4" s="157"/>
    </row>
    <row r="5" spans="1:10" ht="87" x14ac:dyDescent="0.35">
      <c r="A5" s="154" t="s">
        <v>385</v>
      </c>
      <c r="B5" s="161">
        <v>43770</v>
      </c>
      <c r="C5" s="161">
        <v>43983</v>
      </c>
      <c r="D5" s="196">
        <v>0</v>
      </c>
      <c r="E5" s="196">
        <v>0</v>
      </c>
      <c r="F5" s="225"/>
      <c r="G5" s="78" t="s">
        <v>302</v>
      </c>
      <c r="H5" s="78" t="s">
        <v>303</v>
      </c>
      <c r="I5" s="157"/>
    </row>
    <row r="6" spans="1:10" ht="156" x14ac:dyDescent="0.35">
      <c r="A6" s="154" t="s">
        <v>386</v>
      </c>
      <c r="B6" s="161">
        <v>43891</v>
      </c>
      <c r="C6" s="161">
        <v>44539</v>
      </c>
      <c r="D6" s="196">
        <v>2614</v>
      </c>
      <c r="E6" s="196"/>
      <c r="F6" s="225"/>
      <c r="G6" s="162" t="s">
        <v>304</v>
      </c>
      <c r="H6" s="162" t="s">
        <v>305</v>
      </c>
      <c r="I6" s="157"/>
      <c r="J6" s="157"/>
    </row>
    <row r="7" spans="1:10" ht="91.9" customHeight="1" x14ac:dyDescent="0.35">
      <c r="A7" s="154" t="s">
        <v>387</v>
      </c>
      <c r="B7" s="161">
        <v>43831</v>
      </c>
      <c r="C7" s="161">
        <v>44229</v>
      </c>
      <c r="D7" s="196">
        <v>42</v>
      </c>
      <c r="E7" s="196"/>
      <c r="F7" s="225">
        <v>3675</v>
      </c>
      <c r="G7" s="162" t="s">
        <v>306</v>
      </c>
      <c r="H7" s="157" t="s">
        <v>307</v>
      </c>
      <c r="I7" s="157" t="s">
        <v>432</v>
      </c>
      <c r="J7" s="157" t="s">
        <v>423</v>
      </c>
    </row>
    <row r="8" spans="1:10" ht="174" x14ac:dyDescent="0.35">
      <c r="A8" s="154" t="s">
        <v>388</v>
      </c>
      <c r="B8" s="161">
        <v>43739</v>
      </c>
      <c r="C8" s="161">
        <v>44229</v>
      </c>
      <c r="D8" s="196">
        <v>86</v>
      </c>
      <c r="E8" s="196"/>
      <c r="F8" s="225">
        <v>11000</v>
      </c>
      <c r="G8" s="162" t="s">
        <v>308</v>
      </c>
      <c r="H8" s="157" t="s">
        <v>309</v>
      </c>
      <c r="I8" s="157" t="s">
        <v>433</v>
      </c>
      <c r="J8" s="157" t="s">
        <v>434</v>
      </c>
    </row>
    <row r="9" spans="1:10" ht="247" x14ac:dyDescent="0.35">
      <c r="A9" s="154" t="s">
        <v>389</v>
      </c>
      <c r="B9" s="161">
        <v>44105</v>
      </c>
      <c r="C9" s="161">
        <v>44650</v>
      </c>
      <c r="D9" s="196">
        <v>914.54399999999998</v>
      </c>
      <c r="E9" s="196">
        <v>198.32599999999999</v>
      </c>
      <c r="F9" s="225">
        <v>504</v>
      </c>
      <c r="G9" s="162" t="s">
        <v>310</v>
      </c>
      <c r="H9" s="162" t="s">
        <v>311</v>
      </c>
      <c r="I9" s="223" t="s">
        <v>422</v>
      </c>
      <c r="J9" s="223" t="s">
        <v>423</v>
      </c>
    </row>
    <row r="10" spans="1:10" ht="260" x14ac:dyDescent="0.35">
      <c r="A10" s="154" t="s">
        <v>390</v>
      </c>
      <c r="B10" s="161">
        <v>44211</v>
      </c>
      <c r="C10" s="161">
        <v>44483</v>
      </c>
      <c r="D10" s="196">
        <v>1448</v>
      </c>
      <c r="E10" s="196"/>
      <c r="F10" s="225">
        <v>992</v>
      </c>
      <c r="G10" s="162" t="s">
        <v>312</v>
      </c>
      <c r="H10" s="163" t="s">
        <v>313</v>
      </c>
      <c r="I10" s="223" t="s">
        <v>422</v>
      </c>
      <c r="J10" s="223" t="s">
        <v>423</v>
      </c>
    </row>
    <row r="11" spans="1:10" ht="78" x14ac:dyDescent="0.35">
      <c r="A11" s="154" t="s">
        <v>391</v>
      </c>
      <c r="B11" s="161">
        <v>44197</v>
      </c>
      <c r="C11" s="161">
        <v>44561</v>
      </c>
      <c r="D11" s="196">
        <v>1000</v>
      </c>
      <c r="E11" s="196"/>
      <c r="F11" s="225"/>
      <c r="G11" s="162" t="s">
        <v>392</v>
      </c>
      <c r="H11" s="164" t="s">
        <v>393</v>
      </c>
      <c r="I11" s="157"/>
    </row>
    <row r="12" spans="1:10" ht="130" x14ac:dyDescent="0.35">
      <c r="A12" s="154" t="s">
        <v>435</v>
      </c>
      <c r="B12" s="161">
        <v>44197</v>
      </c>
      <c r="C12" s="161">
        <v>44926</v>
      </c>
      <c r="D12" s="196">
        <v>1000</v>
      </c>
      <c r="E12" s="196">
        <v>1500</v>
      </c>
      <c r="F12" s="225"/>
      <c r="G12" s="163" t="s">
        <v>394</v>
      </c>
      <c r="H12" s="163" t="s">
        <v>395</v>
      </c>
      <c r="I12" s="157" t="s">
        <v>436</v>
      </c>
      <c r="J12" s="78" t="s">
        <v>437</v>
      </c>
    </row>
    <row r="13" spans="1:10" ht="72.5" x14ac:dyDescent="0.35">
      <c r="A13" s="154" t="s">
        <v>396</v>
      </c>
      <c r="B13" s="161">
        <v>44044</v>
      </c>
      <c r="C13" s="161">
        <v>44926</v>
      </c>
      <c r="D13" s="196">
        <v>1300</v>
      </c>
      <c r="E13" s="196">
        <v>1500</v>
      </c>
      <c r="F13" s="225">
        <v>1500</v>
      </c>
      <c r="G13" s="162" t="s">
        <v>397</v>
      </c>
      <c r="H13" s="78" t="s">
        <v>398</v>
      </c>
      <c r="I13" s="223" t="s">
        <v>422</v>
      </c>
      <c r="J13" s="223" t="s">
        <v>423</v>
      </c>
    </row>
    <row r="14" spans="1:10" ht="72.75" customHeight="1" x14ac:dyDescent="0.35">
      <c r="A14" s="154" t="s">
        <v>399</v>
      </c>
      <c r="B14" s="161">
        <v>44197</v>
      </c>
      <c r="C14" s="161">
        <v>44926</v>
      </c>
      <c r="D14" s="196">
        <v>500</v>
      </c>
      <c r="E14" s="196">
        <v>700</v>
      </c>
      <c r="F14" s="225"/>
      <c r="G14" s="165" t="s">
        <v>400</v>
      </c>
      <c r="H14" s="164" t="s">
        <v>401</v>
      </c>
      <c r="I14" s="157"/>
    </row>
    <row r="15" spans="1:10" ht="91" x14ac:dyDescent="0.35">
      <c r="A15" s="154" t="s">
        <v>402</v>
      </c>
      <c r="B15" s="161">
        <v>44044</v>
      </c>
      <c r="C15" s="161">
        <v>44926</v>
      </c>
      <c r="D15" s="196">
        <v>1900</v>
      </c>
      <c r="E15" s="196">
        <v>2200</v>
      </c>
      <c r="F15" s="225">
        <v>780</v>
      </c>
      <c r="G15" s="166" t="s">
        <v>403</v>
      </c>
      <c r="H15" s="164" t="s">
        <v>404</v>
      </c>
      <c r="I15" s="223" t="s">
        <v>422</v>
      </c>
      <c r="J15" s="223" t="s">
        <v>423</v>
      </c>
    </row>
    <row r="16" spans="1:10" ht="108.65" customHeight="1" x14ac:dyDescent="0.35">
      <c r="A16" s="154" t="s">
        <v>405</v>
      </c>
      <c r="B16" s="161">
        <v>44197</v>
      </c>
      <c r="C16" s="161">
        <v>44926</v>
      </c>
      <c r="D16" s="196">
        <v>3000</v>
      </c>
      <c r="E16" s="196">
        <v>14000</v>
      </c>
      <c r="F16" s="225">
        <v>24356</v>
      </c>
      <c r="G16" s="78" t="s">
        <v>406</v>
      </c>
      <c r="H16" s="163" t="s">
        <v>407</v>
      </c>
      <c r="I16" s="157" t="s">
        <v>432</v>
      </c>
      <c r="J16" s="157" t="s">
        <v>423</v>
      </c>
    </row>
    <row r="17" spans="1:10" ht="60" customHeight="1" x14ac:dyDescent="0.35">
      <c r="A17" s="154" t="s">
        <v>408</v>
      </c>
      <c r="B17" s="161">
        <v>44197</v>
      </c>
      <c r="C17" s="161">
        <v>44926</v>
      </c>
      <c r="D17" s="196">
        <v>1500</v>
      </c>
      <c r="E17" s="196">
        <v>1500</v>
      </c>
      <c r="F17" s="225">
        <v>1500</v>
      </c>
      <c r="G17" s="78" t="s">
        <v>409</v>
      </c>
      <c r="H17" s="163" t="s">
        <v>410</v>
      </c>
      <c r="I17" s="167" t="s">
        <v>432</v>
      </c>
      <c r="J17" s="167" t="s">
        <v>438</v>
      </c>
    </row>
    <row r="18" spans="1:10" ht="39" x14ac:dyDescent="0.35">
      <c r="A18" s="154" t="s">
        <v>411</v>
      </c>
      <c r="B18" s="161">
        <v>44197</v>
      </c>
      <c r="C18" s="161">
        <v>44926</v>
      </c>
      <c r="D18" s="196">
        <v>2000</v>
      </c>
      <c r="E18" s="196">
        <v>2000</v>
      </c>
      <c r="F18" s="225"/>
      <c r="G18" s="165" t="s">
        <v>412</v>
      </c>
      <c r="H18" s="162" t="s">
        <v>413</v>
      </c>
      <c r="I18" s="167"/>
      <c r="J18" s="167"/>
    </row>
    <row r="19" spans="1:10" ht="72.5" x14ac:dyDescent="0.35">
      <c r="A19" s="154" t="s">
        <v>414</v>
      </c>
      <c r="B19" s="161">
        <v>44197</v>
      </c>
      <c r="C19" s="161">
        <v>44926</v>
      </c>
      <c r="D19" s="196">
        <v>520</v>
      </c>
      <c r="E19" s="196">
        <v>800</v>
      </c>
      <c r="F19" s="225">
        <v>778</v>
      </c>
      <c r="G19" s="165" t="s">
        <v>415</v>
      </c>
      <c r="H19" s="163" t="s">
        <v>416</v>
      </c>
      <c r="I19" s="223" t="s">
        <v>422</v>
      </c>
      <c r="J19" s="223" t="s">
        <v>423</v>
      </c>
    </row>
    <row r="20" spans="1:10" ht="72.5" x14ac:dyDescent="0.35">
      <c r="A20" s="154" t="s">
        <v>439</v>
      </c>
      <c r="B20" s="161">
        <v>44563</v>
      </c>
      <c r="C20" s="161">
        <v>44926</v>
      </c>
      <c r="D20" s="196"/>
      <c r="E20" s="196"/>
      <c r="F20" s="225">
        <v>650</v>
      </c>
      <c r="G20" s="165" t="s">
        <v>441</v>
      </c>
      <c r="H20" s="163"/>
      <c r="I20" s="223" t="s">
        <v>422</v>
      </c>
      <c r="J20" s="223" t="s">
        <v>423</v>
      </c>
    </row>
    <row r="21" spans="1:10" ht="72.5" x14ac:dyDescent="0.35">
      <c r="A21" s="154" t="s">
        <v>440</v>
      </c>
      <c r="B21" s="161">
        <v>44563</v>
      </c>
      <c r="C21" s="161">
        <v>44926</v>
      </c>
      <c r="D21" s="196"/>
      <c r="E21" s="196"/>
      <c r="F21" s="225">
        <v>190</v>
      </c>
      <c r="G21" s="165" t="s">
        <v>442</v>
      </c>
      <c r="H21" s="163"/>
      <c r="I21" s="223" t="s">
        <v>422</v>
      </c>
      <c r="J21" s="223" t="s">
        <v>423</v>
      </c>
    </row>
    <row r="22" spans="1:10" s="154" customFormat="1" ht="31.9" customHeight="1" x14ac:dyDescent="0.35">
      <c r="A22" s="160" t="s">
        <v>290</v>
      </c>
      <c r="B22" s="160"/>
      <c r="C22" s="160"/>
      <c r="D22" s="168">
        <f>SUM(D3:D21)</f>
        <v>18233.544000000002</v>
      </c>
      <c r="E22" s="168">
        <f>SUM(E3:E21)</f>
        <v>24398.326000000001</v>
      </c>
      <c r="F22" s="168">
        <f>SUM(F3:F21)</f>
        <v>45925</v>
      </c>
    </row>
    <row r="53" spans="1:74" x14ac:dyDescent="0.35">
      <c r="A53" s="78"/>
      <c r="BS53" s="78">
        <v>9143</v>
      </c>
      <c r="BT53" s="78">
        <v>9143</v>
      </c>
      <c r="BU53" s="78">
        <v>9143</v>
      </c>
      <c r="BV53" s="78">
        <v>9143</v>
      </c>
    </row>
    <row r="63" spans="1:74" x14ac:dyDescent="0.35">
      <c r="A63" s="78"/>
      <c r="BS63" s="78">
        <v>224</v>
      </c>
      <c r="BT63" s="78">
        <v>146</v>
      </c>
      <c r="BU63" s="78">
        <v>16</v>
      </c>
      <c r="BV63" s="78">
        <v>16</v>
      </c>
    </row>
    <row r="138" spans="1:8" x14ac:dyDescent="0.35">
      <c r="A138" s="78"/>
      <c r="H138" s="78">
        <v>-3498</v>
      </c>
    </row>
    <row r="148" spans="1:8" x14ac:dyDescent="0.35">
      <c r="A148" s="78"/>
      <c r="H148" s="78">
        <f>+H137+H138</f>
        <v>-3498</v>
      </c>
    </row>
  </sheetData>
  <phoneticPr fontId="24" type="noConversion"/>
  <pageMargins left="0.3" right="0.28999999999999998" top="0.47" bottom="0.63" header="0.31496062992125984" footer="0.31496062992125984"/>
  <pageSetup paperSize="9" scale="53" fitToHeight="3" orientation="landscape" r:id="rId1"/>
  <rowBreaks count="1" manualBreakCount="1">
    <brk id="3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</vt:i4>
      </vt:variant>
    </vt:vector>
  </HeadingPairs>
  <TitlesOfParts>
    <vt:vector size="16" baseType="lpstr">
      <vt:lpstr>Plano Tático</vt:lpstr>
      <vt:lpstr>DRE</vt:lpstr>
      <vt:lpstr>Fluxo de Caixa</vt:lpstr>
      <vt:lpstr>Meta Pessoal</vt:lpstr>
      <vt:lpstr>Investimentos</vt:lpstr>
      <vt:lpstr>Indicadores</vt:lpstr>
      <vt:lpstr>Produtos</vt:lpstr>
      <vt:lpstr>DRE!Area_de_impressao</vt:lpstr>
      <vt:lpstr>'Fluxo de Caixa'!Area_de_impressao</vt:lpstr>
      <vt:lpstr>Indicadores!Area_de_impressao</vt:lpstr>
      <vt:lpstr>Investimentos!Area_de_impressao</vt:lpstr>
      <vt:lpstr>'Meta Pessoal'!Area_de_impressao</vt:lpstr>
      <vt:lpstr>Produtos!Area_de_impressao</vt:lpstr>
      <vt:lpstr>'Fluxo de Caixa'!Titulos_de_impressao</vt:lpstr>
      <vt:lpstr>Investimentos!Titulos_de_impressao</vt:lpstr>
      <vt:lpstr>Produtos!Titulos_de_impressao</vt:lpstr>
    </vt:vector>
  </TitlesOfParts>
  <Company>SMF - Secretaria de Finanças do Municipio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Hiromi Nishimura</dc:creator>
  <cp:lastModifiedBy>Fernando Josenias Vieira do Nascimento</cp:lastModifiedBy>
  <cp:lastPrinted>2020-07-23T12:52:49Z</cp:lastPrinted>
  <dcterms:created xsi:type="dcterms:W3CDTF">2018-07-23T13:36:34Z</dcterms:created>
  <dcterms:modified xsi:type="dcterms:W3CDTF">2022-01-11T18:50:03Z</dcterms:modified>
</cp:coreProperties>
</file>