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U:\GFP - Planejamento Financeiro\Controle e Gestão do CDI\2019-2020\2020\Versão Revisada\"/>
    </mc:Choice>
  </mc:AlternateContent>
  <xr:revisionPtr revIDLastSave="0" documentId="13_ncr:1_{B932E793-DC02-456C-AF15-001CD0C487E4}" xr6:coauthVersionLast="45" xr6:coauthVersionMax="45" xr10:uidLastSave="{00000000-0000-0000-0000-000000000000}"/>
  <bookViews>
    <workbookView xWindow="-108" yWindow="-108" windowWidth="23256" windowHeight="12576" xr2:uid="{00000000-000D-0000-FFFF-FFFF00000000}"/>
  </bookViews>
  <sheets>
    <sheet name="Plano Tático" sheetId="4" r:id="rId1"/>
    <sheet name="DRE" sheetId="2" r:id="rId2"/>
    <sheet name="Fluxo de Caixa" sheetId="5" r:id="rId3"/>
    <sheet name="Meta Pessoal" sheetId="6" r:id="rId4"/>
    <sheet name="Investimentos" sheetId="11" r:id="rId5"/>
    <sheet name="Produtos" sheetId="8" r:id="rId6"/>
    <sheet name="Indicadores" sheetId="7" r:id="rId7"/>
  </sheets>
  <definedNames>
    <definedName name="_xlnm.Print_Area" localSheetId="1">DRE!$B$1:$M$142</definedName>
    <definedName name="_xlnm.Print_Area" localSheetId="2">'Fluxo de Caixa'!$B$2:$BW$129</definedName>
    <definedName name="_xlnm.Print_Area" localSheetId="6">Indicadores!$A$1:$F$8</definedName>
    <definedName name="_xlnm.Print_Area" localSheetId="4">Investimentos!$A$2:$G$8</definedName>
    <definedName name="_xlnm.Print_Area" localSheetId="3">'Meta Pessoal'!$A$1:$BW$37</definedName>
    <definedName name="_xlnm.Print_Area" localSheetId="5">Produtos!$A$2:$G$16</definedName>
    <definedName name="_xlnm.Print_Titles" localSheetId="2">'Fluxo de Caixa'!$B:$C,'Fluxo de Caixa'!$2:$5</definedName>
    <definedName name="_xlnm.Print_Titles" localSheetId="4">Investimentos!$2:$2</definedName>
    <definedName name="_xlnm.Print_Titles" localSheetId="5">Produtos!$2:$2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32" i="6" l="1"/>
  <c r="BR32" i="6"/>
  <c r="BQ32" i="6"/>
  <c r="BP32" i="6"/>
  <c r="BO32" i="6"/>
  <c r="BN32" i="6"/>
  <c r="BM32" i="6"/>
  <c r="BL32" i="6"/>
  <c r="BK32" i="6"/>
  <c r="BJ32" i="6"/>
  <c r="BI32" i="6"/>
  <c r="BH32" i="6"/>
  <c r="BT31" i="6"/>
  <c r="BT30" i="6"/>
  <c r="BT29" i="6"/>
  <c r="BT28" i="6"/>
  <c r="BT27" i="6"/>
  <c r="BT26" i="6"/>
  <c r="BT25" i="6"/>
  <c r="BT24" i="6"/>
  <c r="BT23" i="6"/>
  <c r="BT22" i="6"/>
  <c r="BT21" i="6"/>
  <c r="BT20" i="6"/>
  <c r="BT19" i="6"/>
  <c r="BT18" i="6"/>
  <c r="BS17" i="6"/>
  <c r="BT17" i="6" s="1"/>
  <c r="BR17" i="6"/>
  <c r="BQ17" i="6"/>
  <c r="BP17" i="6"/>
  <c r="BO17" i="6"/>
  <c r="BN17" i="6"/>
  <c r="BM17" i="6"/>
  <c r="BL17" i="6"/>
  <c r="BK17" i="6"/>
  <c r="BJ17" i="6"/>
  <c r="BI17" i="6"/>
  <c r="BH17" i="6"/>
  <c r="BT16" i="6"/>
  <c r="BT15" i="6"/>
  <c r="BT14" i="6"/>
  <c r="BT13" i="6"/>
  <c r="BT12" i="6"/>
  <c r="BT11" i="6"/>
  <c r="BT10" i="6"/>
  <c r="BT9" i="6"/>
  <c r="BT8" i="6"/>
  <c r="BT7" i="6"/>
  <c r="BT6" i="6"/>
  <c r="BT5" i="6"/>
  <c r="BT4" i="6"/>
  <c r="BS3" i="6"/>
  <c r="BR3" i="6"/>
  <c r="BQ3" i="6"/>
  <c r="BP3" i="6"/>
  <c r="BO3" i="6"/>
  <c r="BN3" i="6"/>
  <c r="BM3" i="6"/>
  <c r="BL3" i="6"/>
  <c r="BK3" i="6"/>
  <c r="BJ3" i="6"/>
  <c r="BI3" i="6"/>
  <c r="BH3" i="6"/>
  <c r="AR34" i="6"/>
  <c r="AR2" i="6"/>
  <c r="AG2" i="6"/>
  <c r="AF2" i="6"/>
  <c r="AH2" i="6"/>
  <c r="AI2" i="6"/>
  <c r="AJ2" i="6"/>
  <c r="AK2" i="6"/>
  <c r="AL2" i="6"/>
  <c r="AM2" i="6"/>
  <c r="AN2" i="6"/>
  <c r="AO2" i="6"/>
  <c r="AP2" i="6"/>
  <c r="AQ2" i="6"/>
  <c r="S2" i="6"/>
  <c r="T2" i="6"/>
  <c r="U2" i="6"/>
  <c r="V2" i="6"/>
  <c r="W2" i="6"/>
  <c r="X2" i="6"/>
  <c r="Y2" i="6"/>
  <c r="Z2" i="6"/>
  <c r="AA2" i="6"/>
  <c r="AB2" i="6"/>
  <c r="AC2" i="6"/>
  <c r="R2" i="6"/>
  <c r="BE32" i="6"/>
  <c r="BD32" i="6"/>
  <c r="BC32" i="6"/>
  <c r="BB32" i="6"/>
  <c r="BA32" i="6"/>
  <c r="AZ32" i="6"/>
  <c r="AY32" i="6"/>
  <c r="AX32" i="6"/>
  <c r="AW32" i="6"/>
  <c r="AV32" i="6"/>
  <c r="AU32" i="6"/>
  <c r="AT32" i="6"/>
  <c r="BF31" i="6"/>
  <c r="BF30" i="6"/>
  <c r="BF29" i="6"/>
  <c r="BF28" i="6"/>
  <c r="BF27" i="6"/>
  <c r="BF26" i="6"/>
  <c r="BF25" i="6"/>
  <c r="BF24" i="6"/>
  <c r="BF23" i="6"/>
  <c r="BF22" i="6"/>
  <c r="BF21" i="6"/>
  <c r="BF20" i="6"/>
  <c r="BF19" i="6"/>
  <c r="BF18" i="6"/>
  <c r="BE17" i="6"/>
  <c r="BF17" i="6" s="1"/>
  <c r="BD17" i="6"/>
  <c r="BC17" i="6"/>
  <c r="BB17" i="6"/>
  <c r="BA17" i="6"/>
  <c r="AZ17" i="6"/>
  <c r="AY17" i="6"/>
  <c r="AX17" i="6"/>
  <c r="AW17" i="6"/>
  <c r="AV17" i="6"/>
  <c r="AU17" i="6"/>
  <c r="AT17" i="6"/>
  <c r="BF16" i="6"/>
  <c r="BF15" i="6"/>
  <c r="BF14" i="6"/>
  <c r="BF13" i="6"/>
  <c r="BF12" i="6"/>
  <c r="BF11" i="6"/>
  <c r="BF10" i="6"/>
  <c r="BF9" i="6"/>
  <c r="BF8" i="6"/>
  <c r="BF7" i="6"/>
  <c r="BF6" i="6"/>
  <c r="BF5" i="6"/>
  <c r="BF4" i="6"/>
  <c r="BE3" i="6"/>
  <c r="BD3" i="6"/>
  <c r="BC3" i="6"/>
  <c r="BB3" i="6"/>
  <c r="BA3" i="6"/>
  <c r="AZ3" i="6"/>
  <c r="AY3" i="6"/>
  <c r="AX3" i="6"/>
  <c r="AW3" i="6"/>
  <c r="AV3" i="6"/>
  <c r="AU3" i="6"/>
  <c r="AT3" i="6"/>
  <c r="AR31" i="6"/>
  <c r="AR30" i="6"/>
  <c r="AR29" i="6"/>
  <c r="AR28" i="6"/>
  <c r="AR27" i="6"/>
  <c r="AR26" i="6"/>
  <c r="AR25" i="6"/>
  <c r="AR24" i="6"/>
  <c r="AR23" i="6"/>
  <c r="AR22" i="6"/>
  <c r="AR21" i="6"/>
  <c r="AR20" i="6"/>
  <c r="AR19" i="6"/>
  <c r="AR18" i="6"/>
  <c r="AI32" i="6"/>
  <c r="AJ32" i="6"/>
  <c r="AK32" i="6"/>
  <c r="AL32" i="6"/>
  <c r="AM32" i="6"/>
  <c r="AN32" i="6"/>
  <c r="AO32" i="6"/>
  <c r="AP32" i="6"/>
  <c r="AQ32" i="6"/>
  <c r="AH32" i="6"/>
  <c r="AG32" i="6"/>
  <c r="AF32" i="6"/>
  <c r="AG17" i="6"/>
  <c r="AH17" i="6"/>
  <c r="AI17" i="6"/>
  <c r="AJ17" i="6"/>
  <c r="AK17" i="6"/>
  <c r="AL17" i="6"/>
  <c r="AM17" i="6"/>
  <c r="AN17" i="6"/>
  <c r="AO17" i="6"/>
  <c r="AP17" i="6"/>
  <c r="AQ17" i="6"/>
  <c r="AR17" i="6" s="1"/>
  <c r="AF17" i="6"/>
  <c r="AR16" i="6"/>
  <c r="AR15" i="6"/>
  <c r="AR14" i="6"/>
  <c r="AR13" i="6"/>
  <c r="AR12" i="6"/>
  <c r="AR11" i="6"/>
  <c r="AR10" i="6"/>
  <c r="AR9" i="6"/>
  <c r="AR8" i="6"/>
  <c r="AR7" i="6"/>
  <c r="AR6" i="6"/>
  <c r="AR5" i="6"/>
  <c r="AR4" i="6"/>
  <c r="AG3" i="6"/>
  <c r="AH3" i="6"/>
  <c r="AI3" i="6"/>
  <c r="AJ3" i="6"/>
  <c r="AK3" i="6"/>
  <c r="AL3" i="6"/>
  <c r="AM3" i="6"/>
  <c r="AN3" i="6"/>
  <c r="AO3" i="6"/>
  <c r="AP3" i="6"/>
  <c r="AQ3" i="6"/>
  <c r="AF3" i="6"/>
  <c r="BT3" i="6" l="1"/>
  <c r="BT32" i="6"/>
  <c r="AD2" i="6"/>
  <c r="BF3" i="6"/>
  <c r="BF32" i="6"/>
  <c r="AR3" i="6"/>
  <c r="AR32" i="6"/>
  <c r="BJ63" i="5" l="1"/>
  <c r="BK63" i="5"/>
  <c r="BL63" i="5"/>
  <c r="BM63" i="5"/>
  <c r="BN63" i="5"/>
  <c r="BO63" i="5"/>
  <c r="BP63" i="5"/>
  <c r="BQ63" i="5"/>
  <c r="BR63" i="5"/>
  <c r="BS63" i="5"/>
  <c r="BT63" i="5"/>
  <c r="BU63" i="5"/>
  <c r="BI100" i="5" l="1"/>
  <c r="BW98" i="5" l="1"/>
  <c r="BW99" i="5"/>
  <c r="BW100" i="5"/>
  <c r="BW101" i="5"/>
  <c r="BX93" i="5"/>
  <c r="BY93" i="5"/>
  <c r="BZ93" i="5"/>
  <c r="CA93" i="5"/>
  <c r="CB93" i="5"/>
  <c r="CC93" i="5"/>
  <c r="CD93" i="5"/>
  <c r="CE93" i="5"/>
  <c r="CF93" i="5"/>
  <c r="CG93" i="5"/>
  <c r="CH93" i="5"/>
  <c r="CI93" i="5"/>
  <c r="BX103" i="5"/>
  <c r="BY103" i="5"/>
  <c r="BZ103" i="5"/>
  <c r="CA103" i="5"/>
  <c r="CB103" i="5"/>
  <c r="CC103" i="5"/>
  <c r="CD103" i="5"/>
  <c r="CE103" i="5"/>
  <c r="CF103" i="5"/>
  <c r="CG103" i="5"/>
  <c r="CH103" i="5"/>
  <c r="CI103" i="5"/>
  <c r="BW74" i="5"/>
  <c r="BI74" i="5"/>
  <c r="BW60" i="5"/>
  <c r="BW59" i="5"/>
  <c r="BY46" i="5"/>
  <c r="BI2" i="6" s="1"/>
  <c r="BZ46" i="5"/>
  <c r="BJ2" i="6" s="1"/>
  <c r="CA46" i="5"/>
  <c r="BK2" i="6" s="1"/>
  <c r="CB46" i="5"/>
  <c r="BL2" i="6" s="1"/>
  <c r="CC46" i="5"/>
  <c r="BM2" i="6" s="1"/>
  <c r="CD46" i="5"/>
  <c r="BN2" i="6" s="1"/>
  <c r="CE46" i="5"/>
  <c r="BO2" i="6" s="1"/>
  <c r="CF46" i="5"/>
  <c r="BP2" i="6" s="1"/>
  <c r="CG46" i="5"/>
  <c r="BQ2" i="6" s="1"/>
  <c r="CH46" i="5"/>
  <c r="BR2" i="6" s="1"/>
  <c r="CI46" i="5"/>
  <c r="BS2" i="6" s="1"/>
  <c r="BW61" i="5"/>
  <c r="M19" i="2" l="1"/>
  <c r="M13" i="2"/>
  <c r="M17" i="2" s="1"/>
  <c r="M23" i="2" s="1"/>
  <c r="D8" i="11" l="1"/>
  <c r="J135" i="2" l="1"/>
  <c r="J132" i="2"/>
  <c r="J123" i="2"/>
  <c r="J115" i="2"/>
  <c r="J107" i="2"/>
  <c r="J98" i="2"/>
  <c r="J94" i="2"/>
  <c r="J87" i="2"/>
  <c r="J78" i="2"/>
  <c r="J61" i="2"/>
  <c r="J57" i="2"/>
  <c r="J51" i="2"/>
  <c r="J43" i="2"/>
  <c r="J38" i="2"/>
  <c r="J26" i="2"/>
  <c r="J19" i="2"/>
  <c r="J13" i="2"/>
  <c r="J10" i="2"/>
  <c r="J7" i="2"/>
  <c r="J25" i="2" l="1"/>
  <c r="J6" i="2"/>
  <c r="J17" i="2" s="1"/>
  <c r="J23" i="2" s="1"/>
  <c r="J131" i="2" s="1"/>
  <c r="J142" i="2" s="1"/>
  <c r="F143" i="8" l="1"/>
  <c r="D16" i="8"/>
  <c r="BJ7" i="5" l="1"/>
  <c r="BK7" i="5"/>
  <c r="BL7" i="5"/>
  <c r="BM7" i="5"/>
  <c r="BN7" i="5"/>
  <c r="BO7" i="5"/>
  <c r="BP7" i="5"/>
  <c r="BQ7" i="5"/>
  <c r="BR7" i="5"/>
  <c r="BS7" i="5"/>
  <c r="BT7" i="5"/>
  <c r="BI8" i="5"/>
  <c r="L135" i="2" l="1"/>
  <c r="L132" i="2"/>
  <c r="L123" i="2"/>
  <c r="L115" i="2"/>
  <c r="L107" i="2"/>
  <c r="L98" i="2"/>
  <c r="L87" i="2"/>
  <c r="L78" i="2"/>
  <c r="L61" i="2"/>
  <c r="L57" i="2"/>
  <c r="L51" i="2"/>
  <c r="L43" i="2"/>
  <c r="L38" i="2"/>
  <c r="L26" i="2"/>
  <c r="L19" i="2"/>
  <c r="L13" i="2"/>
  <c r="L10" i="2"/>
  <c r="L7" i="2"/>
  <c r="K17" i="2"/>
  <c r="K23" i="2" s="1"/>
  <c r="K131" i="2" s="1"/>
  <c r="K142" i="2" s="1"/>
  <c r="L6" i="2" l="1"/>
  <c r="L17" i="2" s="1"/>
  <c r="L23" i="2" s="1"/>
  <c r="L25" i="2"/>
  <c r="L131" i="2" l="1"/>
  <c r="L142" i="2" s="1"/>
  <c r="H135" i="2" l="1"/>
  <c r="H132" i="2"/>
  <c r="H123" i="2"/>
  <c r="H115" i="2"/>
  <c r="H107" i="2"/>
  <c r="H98" i="2"/>
  <c r="H87" i="2"/>
  <c r="H78" i="2"/>
  <c r="H61" i="2"/>
  <c r="H57" i="2"/>
  <c r="H51" i="2"/>
  <c r="H43" i="2"/>
  <c r="H38" i="2"/>
  <c r="H26" i="2"/>
  <c r="H19" i="2"/>
  <c r="H13" i="2"/>
  <c r="H10" i="2"/>
  <c r="H7" i="2"/>
  <c r="F135" i="2"/>
  <c r="E135" i="2"/>
  <c r="D135" i="2"/>
  <c r="F132" i="2"/>
  <c r="E132" i="2"/>
  <c r="D132" i="2"/>
  <c r="F123" i="2"/>
  <c r="E123" i="2"/>
  <c r="D123" i="2"/>
  <c r="F115" i="2"/>
  <c r="E115" i="2"/>
  <c r="D115" i="2"/>
  <c r="F107" i="2"/>
  <c r="E107" i="2"/>
  <c r="D107" i="2"/>
  <c r="F98" i="2"/>
  <c r="E98" i="2"/>
  <c r="D98" i="2"/>
  <c r="F87" i="2"/>
  <c r="E87" i="2"/>
  <c r="D87" i="2"/>
  <c r="F78" i="2"/>
  <c r="E78" i="2"/>
  <c r="D78" i="2"/>
  <c r="F61" i="2"/>
  <c r="E61" i="2"/>
  <c r="D61" i="2"/>
  <c r="F57" i="2"/>
  <c r="E57" i="2"/>
  <c r="D57" i="2"/>
  <c r="F51" i="2"/>
  <c r="E51" i="2"/>
  <c r="D51" i="2"/>
  <c r="F43" i="2"/>
  <c r="E43" i="2"/>
  <c r="D43" i="2"/>
  <c r="F38" i="2"/>
  <c r="E38" i="2"/>
  <c r="D38" i="2"/>
  <c r="F26" i="2"/>
  <c r="E26" i="2"/>
  <c r="D26" i="2"/>
  <c r="F17" i="2"/>
  <c r="F23" i="2" s="1"/>
  <c r="F131" i="2" s="1"/>
  <c r="E17" i="2"/>
  <c r="E23" i="2" s="1"/>
  <c r="E131" i="2" s="1"/>
  <c r="D17" i="2"/>
  <c r="D23" i="2" s="1"/>
  <c r="D131" i="2" s="1"/>
  <c r="F10" i="2"/>
  <c r="E10" i="2"/>
  <c r="D10" i="2"/>
  <c r="F7" i="2"/>
  <c r="E7" i="2"/>
  <c r="D7" i="2"/>
  <c r="G17" i="2"/>
  <c r="G23" i="2" s="1"/>
  <c r="G131" i="2" s="1"/>
  <c r="G142" i="2" s="1"/>
  <c r="E142" i="2" l="1"/>
  <c r="F142" i="2"/>
  <c r="D142" i="2"/>
  <c r="H6" i="2"/>
  <c r="H17" i="2" s="1"/>
  <c r="H23" i="2" s="1"/>
  <c r="H25" i="2"/>
  <c r="H131" i="2" l="1"/>
  <c r="H142" i="2" s="1"/>
  <c r="BI61" i="5"/>
  <c r="I17" i="2" l="1"/>
  <c r="I23" i="2" s="1"/>
  <c r="G146" i="5" l="1"/>
  <c r="G142" i="6"/>
  <c r="F111" i="7"/>
  <c r="BU7" i="5" l="1"/>
  <c r="BI7" i="5" s="1"/>
  <c r="BI9" i="5"/>
  <c r="BI10" i="5"/>
  <c r="BJ12" i="5"/>
  <c r="BK12" i="5"/>
  <c r="BL12" i="5"/>
  <c r="BM12" i="5"/>
  <c r="BN12" i="5"/>
  <c r="BO12" i="5"/>
  <c r="BP12" i="5"/>
  <c r="BQ12" i="5"/>
  <c r="BR12" i="5"/>
  <c r="BS12" i="5"/>
  <c r="BT12" i="5"/>
  <c r="BU12" i="5"/>
  <c r="BI13" i="5"/>
  <c r="BI14" i="5"/>
  <c r="BJ15" i="5"/>
  <c r="BK15" i="5"/>
  <c r="BL15" i="5"/>
  <c r="BM15" i="5"/>
  <c r="BN15" i="5"/>
  <c r="BO15" i="5"/>
  <c r="BP15" i="5"/>
  <c r="BQ15" i="5"/>
  <c r="BR15" i="5"/>
  <c r="BS15" i="5"/>
  <c r="BT15" i="5"/>
  <c r="BU15" i="5"/>
  <c r="BI16" i="5"/>
  <c r="BI17" i="5"/>
  <c r="BI18" i="5"/>
  <c r="BJ19" i="5"/>
  <c r="BK19" i="5"/>
  <c r="BL19" i="5"/>
  <c r="BM19" i="5"/>
  <c r="BN19" i="5"/>
  <c r="BO19" i="5"/>
  <c r="BP19" i="5"/>
  <c r="BQ19" i="5"/>
  <c r="BR19" i="5"/>
  <c r="BS19" i="5"/>
  <c r="BT19" i="5"/>
  <c r="BU19" i="5"/>
  <c r="BI20" i="5"/>
  <c r="BI21" i="5"/>
  <c r="BI22" i="5"/>
  <c r="BJ23" i="5"/>
  <c r="BK23" i="5"/>
  <c r="BL23" i="5"/>
  <c r="BM23" i="5"/>
  <c r="BN23" i="5"/>
  <c r="BO23" i="5"/>
  <c r="BP23" i="5"/>
  <c r="BQ23" i="5"/>
  <c r="BR23" i="5"/>
  <c r="BS23" i="5"/>
  <c r="BT23" i="5"/>
  <c r="BU23" i="5"/>
  <c r="BI24" i="5"/>
  <c r="BI25" i="5"/>
  <c r="BI26" i="5"/>
  <c r="BI27" i="5"/>
  <c r="BI28" i="5"/>
  <c r="BJ30" i="5"/>
  <c r="BK30" i="5"/>
  <c r="BL30" i="5"/>
  <c r="BM30" i="5"/>
  <c r="BN30" i="5"/>
  <c r="BO30" i="5"/>
  <c r="BP30" i="5"/>
  <c r="BQ30" i="5"/>
  <c r="BR30" i="5"/>
  <c r="BS30" i="5"/>
  <c r="BT30" i="5"/>
  <c r="BU30" i="5"/>
  <c r="BI31" i="5"/>
  <c r="BI32" i="5"/>
  <c r="BI33" i="5"/>
  <c r="BJ34" i="5"/>
  <c r="BK34" i="5"/>
  <c r="BL34" i="5"/>
  <c r="BM34" i="5"/>
  <c r="BN34" i="5"/>
  <c r="BO34" i="5"/>
  <c r="BP34" i="5"/>
  <c r="BQ34" i="5"/>
  <c r="BR34" i="5"/>
  <c r="BS34" i="5"/>
  <c r="BT34" i="5"/>
  <c r="BU34" i="5"/>
  <c r="BI35" i="5"/>
  <c r="BI36" i="5"/>
  <c r="BI37" i="5"/>
  <c r="BJ38" i="5"/>
  <c r="BK38" i="5"/>
  <c r="BL38" i="5"/>
  <c r="BM38" i="5"/>
  <c r="BN38" i="5"/>
  <c r="BO38" i="5"/>
  <c r="BP38" i="5"/>
  <c r="BQ38" i="5"/>
  <c r="BR38" i="5"/>
  <c r="BS38" i="5"/>
  <c r="BT38" i="5"/>
  <c r="BU38" i="5"/>
  <c r="BI39" i="5"/>
  <c r="BI40" i="5"/>
  <c r="BI41" i="5"/>
  <c r="BI42" i="5"/>
  <c r="BI43" i="5"/>
  <c r="BJ46" i="5"/>
  <c r="AT2" i="6" s="1"/>
  <c r="BK46" i="5"/>
  <c r="AU2" i="6" s="1"/>
  <c r="BL46" i="5"/>
  <c r="AV2" i="6" s="1"/>
  <c r="BM46" i="5"/>
  <c r="AW2" i="6" s="1"/>
  <c r="BN46" i="5"/>
  <c r="AX2" i="6" s="1"/>
  <c r="BO46" i="5"/>
  <c r="AY2" i="6" s="1"/>
  <c r="BP46" i="5"/>
  <c r="AZ2" i="6" s="1"/>
  <c r="BQ46" i="5"/>
  <c r="BA2" i="6" s="1"/>
  <c r="BR46" i="5"/>
  <c r="BB2" i="6" s="1"/>
  <c r="BS46" i="5"/>
  <c r="BC2" i="6" s="1"/>
  <c r="BT46" i="5"/>
  <c r="BD2" i="6" s="1"/>
  <c r="BU46" i="5"/>
  <c r="BE2" i="6" s="1"/>
  <c r="BI47" i="5"/>
  <c r="BI48" i="5"/>
  <c r="BI49" i="5"/>
  <c r="BI50" i="5"/>
  <c r="BI51" i="5"/>
  <c r="BI52" i="5"/>
  <c r="BI53" i="5"/>
  <c r="BI54" i="5"/>
  <c r="BI55" i="5"/>
  <c r="BI56" i="5"/>
  <c r="BI57" i="5"/>
  <c r="BI58" i="5"/>
  <c r="BI59" i="5"/>
  <c r="BI60" i="5"/>
  <c r="BI62" i="5"/>
  <c r="BI64" i="5"/>
  <c r="BI65" i="5"/>
  <c r="BI66" i="5"/>
  <c r="BI67" i="5"/>
  <c r="BI68" i="5"/>
  <c r="BI69" i="5"/>
  <c r="BI70" i="5"/>
  <c r="BI71" i="5"/>
  <c r="BI72" i="5"/>
  <c r="BI73" i="5"/>
  <c r="BJ76" i="5"/>
  <c r="BK76" i="5"/>
  <c r="BL76" i="5"/>
  <c r="BM76" i="5"/>
  <c r="BN76" i="5"/>
  <c r="BO76" i="5"/>
  <c r="BP76" i="5"/>
  <c r="BQ76" i="5"/>
  <c r="BR76" i="5"/>
  <c r="BS76" i="5"/>
  <c r="BT76" i="5"/>
  <c r="BU76" i="5"/>
  <c r="BI77" i="5"/>
  <c r="BI78" i="5"/>
  <c r="BI79" i="5"/>
  <c r="BI80" i="5"/>
  <c r="BJ81" i="5"/>
  <c r="BK81" i="5"/>
  <c r="BL81" i="5"/>
  <c r="BM81" i="5"/>
  <c r="BN81" i="5"/>
  <c r="BO81" i="5"/>
  <c r="BP81" i="5"/>
  <c r="BQ81" i="5"/>
  <c r="BR81" i="5"/>
  <c r="BS81" i="5"/>
  <c r="BT81" i="5"/>
  <c r="BU81" i="5"/>
  <c r="BI82" i="5"/>
  <c r="BI83" i="5"/>
  <c r="BI84" i="5"/>
  <c r="BI85" i="5"/>
  <c r="BI86" i="5"/>
  <c r="BI87" i="5"/>
  <c r="BI88" i="5"/>
  <c r="BI89" i="5"/>
  <c r="BI90" i="5"/>
  <c r="BI91" i="5"/>
  <c r="BI92" i="5"/>
  <c r="BJ93" i="5"/>
  <c r="BK93" i="5"/>
  <c r="BL93" i="5"/>
  <c r="BM93" i="5"/>
  <c r="BN93" i="5"/>
  <c r="BO93" i="5"/>
  <c r="BP93" i="5"/>
  <c r="BQ93" i="5"/>
  <c r="BR93" i="5"/>
  <c r="BS93" i="5"/>
  <c r="BT93" i="5"/>
  <c r="BU93" i="5"/>
  <c r="BI94" i="5"/>
  <c r="BI95" i="5"/>
  <c r="BI96" i="5"/>
  <c r="BI97" i="5"/>
  <c r="BI98" i="5"/>
  <c r="BJ103" i="5"/>
  <c r="BK103" i="5"/>
  <c r="BL103" i="5"/>
  <c r="BM103" i="5"/>
  <c r="BN103" i="5"/>
  <c r="BO103" i="5"/>
  <c r="BP103" i="5"/>
  <c r="BQ103" i="5"/>
  <c r="BR103" i="5"/>
  <c r="BS103" i="5"/>
  <c r="BT103" i="5"/>
  <c r="BU103" i="5"/>
  <c r="BI104" i="5"/>
  <c r="BI105" i="5"/>
  <c r="BI106" i="5"/>
  <c r="BJ107" i="5"/>
  <c r="BK107" i="5"/>
  <c r="BL107" i="5"/>
  <c r="BM107" i="5"/>
  <c r="BN107" i="5"/>
  <c r="BO107" i="5"/>
  <c r="BP107" i="5"/>
  <c r="BQ107" i="5"/>
  <c r="BR107" i="5"/>
  <c r="BS107" i="5"/>
  <c r="BT107" i="5"/>
  <c r="BU107" i="5"/>
  <c r="BI108" i="5"/>
  <c r="BI109" i="5"/>
  <c r="BI110" i="5"/>
  <c r="BJ111" i="5"/>
  <c r="BK111" i="5"/>
  <c r="BL111" i="5"/>
  <c r="BM111" i="5"/>
  <c r="BN111" i="5"/>
  <c r="BO111" i="5"/>
  <c r="BP111" i="5"/>
  <c r="BQ111" i="5"/>
  <c r="BR111" i="5"/>
  <c r="BS111" i="5"/>
  <c r="BT111" i="5"/>
  <c r="BU111" i="5"/>
  <c r="BI112" i="5"/>
  <c r="BI113" i="5"/>
  <c r="BI114" i="5"/>
  <c r="BJ115" i="5"/>
  <c r="BK115" i="5"/>
  <c r="BL115" i="5"/>
  <c r="BM115" i="5"/>
  <c r="BN115" i="5"/>
  <c r="BO115" i="5"/>
  <c r="BP115" i="5"/>
  <c r="BQ115" i="5"/>
  <c r="BR115" i="5"/>
  <c r="BS115" i="5"/>
  <c r="BT115" i="5"/>
  <c r="BU115" i="5"/>
  <c r="BI116" i="5"/>
  <c r="BI117" i="5"/>
  <c r="BI118" i="5"/>
  <c r="BI119" i="5"/>
  <c r="BI120" i="5"/>
  <c r="BJ121" i="5"/>
  <c r="BK121" i="5"/>
  <c r="BL121" i="5"/>
  <c r="BM121" i="5"/>
  <c r="BN121" i="5"/>
  <c r="BO121" i="5"/>
  <c r="BP121" i="5"/>
  <c r="BQ121" i="5"/>
  <c r="BR121" i="5"/>
  <c r="BS121" i="5"/>
  <c r="BT121" i="5"/>
  <c r="BU121" i="5"/>
  <c r="BI122" i="5"/>
  <c r="BI123" i="5"/>
  <c r="BI124" i="5"/>
  <c r="BJ128" i="5"/>
  <c r="BK128" i="5"/>
  <c r="BV3" i="6"/>
  <c r="BV17" i="6"/>
  <c r="BV32" i="6"/>
  <c r="BV35" i="6"/>
  <c r="I131" i="2"/>
  <c r="I142" i="2" s="1"/>
  <c r="M131" i="2"/>
  <c r="M142" i="2" s="1"/>
  <c r="BF2" i="6" l="1"/>
  <c r="BR11" i="5"/>
  <c r="BN11" i="5"/>
  <c r="BJ11" i="5"/>
  <c r="BR102" i="5"/>
  <c r="BN102" i="5"/>
  <c r="BJ102" i="5"/>
  <c r="BU102" i="5"/>
  <c r="BQ102" i="5"/>
  <c r="BM102" i="5"/>
  <c r="BU11" i="5"/>
  <c r="BM11" i="5"/>
  <c r="BS29" i="5"/>
  <c r="BO29" i="5"/>
  <c r="BT11" i="5"/>
  <c r="BP11" i="5"/>
  <c r="BS11" i="5"/>
  <c r="BO11" i="5"/>
  <c r="BK11" i="5"/>
  <c r="BI111" i="5"/>
  <c r="BS102" i="5"/>
  <c r="BO102" i="5"/>
  <c r="BK102" i="5"/>
  <c r="BI93" i="5"/>
  <c r="BR45" i="5"/>
  <c r="BR44" i="5" s="1"/>
  <c r="BN45" i="5"/>
  <c r="BJ45" i="5"/>
  <c r="BJ44" i="5" s="1"/>
  <c r="BS45" i="5"/>
  <c r="BO45" i="5"/>
  <c r="BK45" i="5"/>
  <c r="BI63" i="5"/>
  <c r="BU45" i="5"/>
  <c r="BU44" i="5" s="1"/>
  <c r="BQ45" i="5"/>
  <c r="BQ44" i="5" s="1"/>
  <c r="BM45" i="5"/>
  <c r="BM44" i="5" s="1"/>
  <c r="BI76" i="5"/>
  <c r="BT45" i="5"/>
  <c r="BP45" i="5"/>
  <c r="BL45" i="5"/>
  <c r="BK29" i="5"/>
  <c r="BI121" i="5"/>
  <c r="BI107" i="5"/>
  <c r="BT102" i="5"/>
  <c r="BP102" i="5"/>
  <c r="BL102" i="5"/>
  <c r="BI81" i="5"/>
  <c r="BI115" i="5"/>
  <c r="BR29" i="5"/>
  <c r="BN29" i="5"/>
  <c r="BJ29" i="5"/>
  <c r="BI15" i="5"/>
  <c r="BI34" i="5"/>
  <c r="BU29" i="5"/>
  <c r="BQ29" i="5"/>
  <c r="BQ6" i="5" s="1"/>
  <c r="BM29" i="5"/>
  <c r="BI19" i="5"/>
  <c r="BI38" i="5"/>
  <c r="BT29" i="5"/>
  <c r="BP29" i="5"/>
  <c r="BL29" i="5"/>
  <c r="BL6" i="5" s="1"/>
  <c r="BI23" i="5"/>
  <c r="BI103" i="5"/>
  <c r="BI12" i="5"/>
  <c r="BI46" i="5"/>
  <c r="BF34" i="6" s="1"/>
  <c r="BI30" i="5"/>
  <c r="BN44" i="5" l="1"/>
  <c r="BS6" i="5"/>
  <c r="BL44" i="5"/>
  <c r="BL126" i="5" s="1"/>
  <c r="BO6" i="5"/>
  <c r="BN6" i="5"/>
  <c r="BR6" i="5"/>
  <c r="BR126" i="5" s="1"/>
  <c r="BM6" i="5"/>
  <c r="BM126" i="5" s="1"/>
  <c r="BK6" i="5"/>
  <c r="BT6" i="5"/>
  <c r="BJ6" i="5"/>
  <c r="BJ126" i="5" s="1"/>
  <c r="BJ129" i="5" s="1"/>
  <c r="BM128" i="5" s="1"/>
  <c r="BP6" i="5"/>
  <c r="BK44" i="5"/>
  <c r="BI102" i="5"/>
  <c r="BO44" i="5"/>
  <c r="BT44" i="5"/>
  <c r="BS44" i="5"/>
  <c r="BQ126" i="5"/>
  <c r="BP44" i="5"/>
  <c r="BI45" i="5"/>
  <c r="BU6" i="5"/>
  <c r="BN126" i="5"/>
  <c r="BI11" i="5"/>
  <c r="BI29" i="5"/>
  <c r="BS126" i="5" l="1"/>
  <c r="BO126" i="5"/>
  <c r="BK126" i="5"/>
  <c r="BK129" i="5" s="1"/>
  <c r="BN128" i="5" s="1"/>
  <c r="BN129" i="5" s="1"/>
  <c r="BQ128" i="5" s="1"/>
  <c r="BQ129" i="5" s="1"/>
  <c r="BT128" i="5" s="1"/>
  <c r="BU126" i="5"/>
  <c r="BI6" i="5"/>
  <c r="BT126" i="5"/>
  <c r="BI44" i="5"/>
  <c r="BP126" i="5"/>
  <c r="BM129" i="5"/>
  <c r="BP128" i="5" s="1"/>
  <c r="B9" i="4"/>
  <c r="BT129" i="5" l="1"/>
  <c r="BI126" i="5"/>
  <c r="BI129" i="5" s="1"/>
  <c r="BL128" i="5" s="1"/>
  <c r="BL129" i="5" s="1"/>
  <c r="BO128" i="5" s="1"/>
  <c r="BO129" i="5" s="1"/>
  <c r="BR128" i="5" s="1"/>
  <c r="BR129" i="5" s="1"/>
  <c r="BU128" i="5" s="1"/>
  <c r="BU129" i="5" s="1"/>
  <c r="BP129" i="5"/>
  <c r="BS128" i="5" s="1"/>
  <c r="BS129" i="5" s="1"/>
  <c r="BY128" i="5"/>
  <c r="BW124" i="5"/>
  <c r="BW123" i="5"/>
  <c r="BW122" i="5"/>
  <c r="CI121" i="5"/>
  <c r="CH121" i="5"/>
  <c r="CG121" i="5"/>
  <c r="CF121" i="5"/>
  <c r="CE121" i="5"/>
  <c r="CD121" i="5"/>
  <c r="CC121" i="5"/>
  <c r="CB121" i="5"/>
  <c r="CA121" i="5"/>
  <c r="BZ121" i="5"/>
  <c r="BY121" i="5"/>
  <c r="BX121" i="5"/>
  <c r="BW120" i="5"/>
  <c r="BW119" i="5"/>
  <c r="BW118" i="5"/>
  <c r="BW117" i="5"/>
  <c r="BW116" i="5"/>
  <c r="CI115" i="5"/>
  <c r="CH115" i="5"/>
  <c r="CG115" i="5"/>
  <c r="CF115" i="5"/>
  <c r="CE115" i="5"/>
  <c r="CD115" i="5"/>
  <c r="CC115" i="5"/>
  <c r="CB115" i="5"/>
  <c r="CA115" i="5"/>
  <c r="BZ115" i="5"/>
  <c r="BY115" i="5"/>
  <c r="BX115" i="5"/>
  <c r="BW114" i="5"/>
  <c r="BW113" i="5"/>
  <c r="BW112" i="5"/>
  <c r="CI111" i="5"/>
  <c r="CH111" i="5"/>
  <c r="CG111" i="5"/>
  <c r="CF111" i="5"/>
  <c r="CE111" i="5"/>
  <c r="CD111" i="5"/>
  <c r="CC111" i="5"/>
  <c r="CB111" i="5"/>
  <c r="CA111" i="5"/>
  <c r="BZ111" i="5"/>
  <c r="BY111" i="5"/>
  <c r="BX111" i="5"/>
  <c r="BW110" i="5"/>
  <c r="BW109" i="5"/>
  <c r="BW108" i="5"/>
  <c r="CI107" i="5"/>
  <c r="CH107" i="5"/>
  <c r="CG107" i="5"/>
  <c r="CF107" i="5"/>
  <c r="CE107" i="5"/>
  <c r="CD107" i="5"/>
  <c r="CC107" i="5"/>
  <c r="CB107" i="5"/>
  <c r="CA107" i="5"/>
  <c r="BZ107" i="5"/>
  <c r="BY107" i="5"/>
  <c r="BX107" i="5"/>
  <c r="BW106" i="5"/>
  <c r="BW105" i="5"/>
  <c r="BW104" i="5"/>
  <c r="BW97" i="5"/>
  <c r="BW96" i="5"/>
  <c r="BW95" i="5"/>
  <c r="BW94" i="5"/>
  <c r="BW92" i="5"/>
  <c r="BW91" i="5"/>
  <c r="BW90" i="5"/>
  <c r="BW89" i="5"/>
  <c r="BW88" i="5"/>
  <c r="BW87" i="5"/>
  <c r="BW86" i="5"/>
  <c r="BW85" i="5"/>
  <c r="BW84" i="5"/>
  <c r="BW83" i="5"/>
  <c r="BW82" i="5"/>
  <c r="CI81" i="5"/>
  <c r="CH81" i="5"/>
  <c r="CG81" i="5"/>
  <c r="CF81" i="5"/>
  <c r="CE81" i="5"/>
  <c r="CD81" i="5"/>
  <c r="CC81" i="5"/>
  <c r="CB81" i="5"/>
  <c r="CA81" i="5"/>
  <c r="BZ81" i="5"/>
  <c r="BY81" i="5"/>
  <c r="BX81" i="5"/>
  <c r="BW80" i="5"/>
  <c r="BW79" i="5"/>
  <c r="BW78" i="5"/>
  <c r="BW77" i="5"/>
  <c r="CI76" i="5"/>
  <c r="CH76" i="5"/>
  <c r="CG76" i="5"/>
  <c r="CF76" i="5"/>
  <c r="CE76" i="5"/>
  <c r="CD76" i="5"/>
  <c r="CC76" i="5"/>
  <c r="CB76" i="5"/>
  <c r="CA76" i="5"/>
  <c r="BZ76" i="5"/>
  <c r="BY76" i="5"/>
  <c r="BX76" i="5"/>
  <c r="BW75" i="5"/>
  <c r="BW73" i="5"/>
  <c r="BW72" i="5"/>
  <c r="BW71" i="5"/>
  <c r="BW70" i="5"/>
  <c r="BW69" i="5"/>
  <c r="BW68" i="5"/>
  <c r="BW67" i="5"/>
  <c r="BW66" i="5"/>
  <c r="BW65" i="5"/>
  <c r="BW64" i="5"/>
  <c r="CI63" i="5"/>
  <c r="CH63" i="5"/>
  <c r="CG63" i="5"/>
  <c r="CF63" i="5"/>
  <c r="CE63" i="5"/>
  <c r="CD63" i="5"/>
  <c r="CC63" i="5"/>
  <c r="CB63" i="5"/>
  <c r="CA63" i="5"/>
  <c r="BZ63" i="5"/>
  <c r="BY63" i="5"/>
  <c r="BX63" i="5"/>
  <c r="BW62" i="5"/>
  <c r="BW58" i="5"/>
  <c r="BW57" i="5"/>
  <c r="BW56" i="5"/>
  <c r="BW55" i="5"/>
  <c r="BW54" i="5"/>
  <c r="BW53" i="5"/>
  <c r="BW52" i="5"/>
  <c r="BW51" i="5"/>
  <c r="BW50" i="5"/>
  <c r="BW49" i="5"/>
  <c r="BW48" i="5"/>
  <c r="BW47" i="5"/>
  <c r="BX46" i="5"/>
  <c r="BH2" i="6" s="1"/>
  <c r="BT2" i="6" s="1"/>
  <c r="BW43" i="5"/>
  <c r="BW42" i="5"/>
  <c r="BW41" i="5"/>
  <c r="BW40" i="5"/>
  <c r="BW39" i="5"/>
  <c r="CI38" i="5"/>
  <c r="CH38" i="5"/>
  <c r="CG38" i="5"/>
  <c r="CF38" i="5"/>
  <c r="CE38" i="5"/>
  <c r="CD38" i="5"/>
  <c r="CC38" i="5"/>
  <c r="CB38" i="5"/>
  <c r="CA38" i="5"/>
  <c r="BZ38" i="5"/>
  <c r="BY38" i="5"/>
  <c r="BX38" i="5"/>
  <c r="BW37" i="5"/>
  <c r="BW36" i="5"/>
  <c r="BW35" i="5"/>
  <c r="CI34" i="5"/>
  <c r="CH34" i="5"/>
  <c r="CG34" i="5"/>
  <c r="CF34" i="5"/>
  <c r="CE34" i="5"/>
  <c r="CD34" i="5"/>
  <c r="CC34" i="5"/>
  <c r="CB34" i="5"/>
  <c r="CA34" i="5"/>
  <c r="BZ34" i="5"/>
  <c r="BY34" i="5"/>
  <c r="BX34" i="5"/>
  <c r="BW33" i="5"/>
  <c r="BW32" i="5"/>
  <c r="BW31" i="5"/>
  <c r="CI30" i="5"/>
  <c r="CH30" i="5"/>
  <c r="CG30" i="5"/>
  <c r="CF30" i="5"/>
  <c r="CE30" i="5"/>
  <c r="CD30" i="5"/>
  <c r="CC30" i="5"/>
  <c r="CB30" i="5"/>
  <c r="CA30" i="5"/>
  <c r="BZ30" i="5"/>
  <c r="BY30" i="5"/>
  <c r="BX30" i="5"/>
  <c r="BW28" i="5"/>
  <c r="BW27" i="5"/>
  <c r="BW26" i="5"/>
  <c r="BW25" i="5"/>
  <c r="BW24" i="5"/>
  <c r="CI23" i="5"/>
  <c r="CH23" i="5"/>
  <c r="CG23" i="5"/>
  <c r="CF23" i="5"/>
  <c r="CE23" i="5"/>
  <c r="CD23" i="5"/>
  <c r="CC23" i="5"/>
  <c r="CB23" i="5"/>
  <c r="CA23" i="5"/>
  <c r="BZ23" i="5"/>
  <c r="BY23" i="5"/>
  <c r="BX23" i="5"/>
  <c r="BW22" i="5"/>
  <c r="BW21" i="5"/>
  <c r="BW20" i="5"/>
  <c r="CI19" i="5"/>
  <c r="CH19" i="5"/>
  <c r="CG19" i="5"/>
  <c r="CF19" i="5"/>
  <c r="CE19" i="5"/>
  <c r="CD19" i="5"/>
  <c r="CC19" i="5"/>
  <c r="CB19" i="5"/>
  <c r="CA19" i="5"/>
  <c r="BZ19" i="5"/>
  <c r="BY19" i="5"/>
  <c r="BX19" i="5"/>
  <c r="BW18" i="5"/>
  <c r="BW17" i="5"/>
  <c r="BW16" i="5"/>
  <c r="CI15" i="5"/>
  <c r="CH15" i="5"/>
  <c r="CG15" i="5"/>
  <c r="CF15" i="5"/>
  <c r="CE15" i="5"/>
  <c r="CD15" i="5"/>
  <c r="CC15" i="5"/>
  <c r="CB15" i="5"/>
  <c r="CA15" i="5"/>
  <c r="BZ15" i="5"/>
  <c r="BY15" i="5"/>
  <c r="BX15" i="5"/>
  <c r="BW14" i="5"/>
  <c r="BW13" i="5"/>
  <c r="CI12" i="5"/>
  <c r="CH12" i="5"/>
  <c r="CG12" i="5"/>
  <c r="CF12" i="5"/>
  <c r="CE12" i="5"/>
  <c r="CD12" i="5"/>
  <c r="CC12" i="5"/>
  <c r="CB12" i="5"/>
  <c r="CA12" i="5"/>
  <c r="BZ12" i="5"/>
  <c r="BY12" i="5"/>
  <c r="BX12" i="5"/>
  <c r="BW10" i="5"/>
  <c r="BW9" i="5"/>
  <c r="BW8" i="5"/>
  <c r="CI7" i="5"/>
  <c r="CH7" i="5"/>
  <c r="CG7" i="5"/>
  <c r="CF7" i="5"/>
  <c r="CE7" i="5"/>
  <c r="CD7" i="5"/>
  <c r="CC7" i="5"/>
  <c r="CB7" i="5"/>
  <c r="CA7" i="5"/>
  <c r="BZ7" i="5"/>
  <c r="BY7" i="5"/>
  <c r="BX7" i="5"/>
  <c r="BZ102" i="5" l="1"/>
  <c r="CD102" i="5"/>
  <c r="CH102" i="5"/>
  <c r="CA102" i="5"/>
  <c r="CE102" i="5"/>
  <c r="CI102" i="5"/>
  <c r="CF102" i="5"/>
  <c r="BX102" i="5"/>
  <c r="CB102" i="5"/>
  <c r="BY102" i="5"/>
  <c r="CC102" i="5"/>
  <c r="CG102" i="5"/>
  <c r="BW7" i="5"/>
  <c r="CE29" i="5"/>
  <c r="CF11" i="5"/>
  <c r="BY29" i="5"/>
  <c r="CG29" i="5"/>
  <c r="CC29" i="5"/>
  <c r="BZ29" i="5"/>
  <c r="CD29" i="5"/>
  <c r="CH29" i="5"/>
  <c r="CF29" i="5"/>
  <c r="CE11" i="5"/>
  <c r="BW15" i="5"/>
  <c r="BX11" i="5"/>
  <c r="CD11" i="5"/>
  <c r="CC11" i="5"/>
  <c r="BZ11" i="5"/>
  <c r="CH11" i="5"/>
  <c r="CB11" i="5"/>
  <c r="BX29" i="5"/>
  <c r="BW76" i="5"/>
  <c r="BX45" i="5"/>
  <c r="CB45" i="5"/>
  <c r="CF45" i="5"/>
  <c r="CC45" i="5"/>
  <c r="BW38" i="5"/>
  <c r="BW111" i="5"/>
  <c r="BW121" i="5"/>
  <c r="BW23" i="5"/>
  <c r="BW34" i="5"/>
  <c r="CD45" i="5"/>
  <c r="CA45" i="5"/>
  <c r="CI45" i="5"/>
  <c r="BW107" i="5"/>
  <c r="BW19" i="5"/>
  <c r="BW30" i="5"/>
  <c r="BW46" i="5"/>
  <c r="CE45" i="5"/>
  <c r="BW103" i="5"/>
  <c r="BW12" i="5"/>
  <c r="CA29" i="5"/>
  <c r="CI29" i="5"/>
  <c r="BW93" i="5"/>
  <c r="BY11" i="5"/>
  <c r="CG11" i="5"/>
  <c r="CB29" i="5"/>
  <c r="BW81" i="5"/>
  <c r="CA11" i="5"/>
  <c r="CI11" i="5"/>
  <c r="BY45" i="5"/>
  <c r="CG45" i="5"/>
  <c r="BZ45" i="5"/>
  <c r="CH45" i="5"/>
  <c r="BW115" i="5"/>
  <c r="BW63" i="5"/>
  <c r="BV34" i="6" l="1"/>
  <c r="BT34" i="6"/>
  <c r="CE6" i="5"/>
  <c r="CH6" i="5"/>
  <c r="BX6" i="5"/>
  <c r="CB44" i="5"/>
  <c r="BZ6" i="5"/>
  <c r="CC6" i="5"/>
  <c r="CF6" i="5"/>
  <c r="BY6" i="5"/>
  <c r="CD6" i="5"/>
  <c r="CG6" i="5"/>
  <c r="CA6" i="5"/>
  <c r="CI6" i="5"/>
  <c r="CB6" i="5"/>
  <c r="BW29" i="5"/>
  <c r="BW11" i="5"/>
  <c r="CF44" i="5"/>
  <c r="CG44" i="5"/>
  <c r="BY44" i="5"/>
  <c r="CD44" i="5"/>
  <c r="CE44" i="5"/>
  <c r="BX44" i="5"/>
  <c r="BW102" i="5"/>
  <c r="CI44" i="5"/>
  <c r="CH44" i="5"/>
  <c r="CC44" i="5"/>
  <c r="BZ44" i="5"/>
  <c r="BW45" i="5"/>
  <c r="CA44" i="5"/>
  <c r="BX126" i="5" l="1"/>
  <c r="CE126" i="5"/>
  <c r="CH126" i="5"/>
  <c r="BZ126" i="5"/>
  <c r="CB126" i="5"/>
  <c r="CF126" i="5"/>
  <c r="CC126" i="5"/>
  <c r="CG126" i="5"/>
  <c r="CI126" i="5"/>
  <c r="CD126" i="5"/>
  <c r="BY126" i="5"/>
  <c r="BY129" i="5" s="1"/>
  <c r="CB128" i="5" s="1"/>
  <c r="CA126" i="5"/>
  <c r="BW6" i="5"/>
  <c r="BW44" i="5"/>
  <c r="CB129" i="5" l="1"/>
  <c r="CE128" i="5" s="1"/>
  <c r="CE129" i="5" s="1"/>
  <c r="CH128" i="5" s="1"/>
  <c r="CH129" i="5" s="1"/>
  <c r="BW126" i="5"/>
  <c r="BX128" i="5"/>
  <c r="BX129" i="5" s="1"/>
  <c r="CA128" i="5" s="1"/>
  <c r="CA129" i="5" s="1"/>
  <c r="CD128" i="5" s="1"/>
  <c r="CD129" i="5" s="1"/>
  <c r="CG128" i="5" s="1"/>
  <c r="CG129" i="5" s="1"/>
  <c r="BW128" i="5"/>
  <c r="BW129" i="5" l="1"/>
  <c r="BZ128" i="5" s="1"/>
  <c r="BZ129" i="5" s="1"/>
  <c r="CC128" i="5" s="1"/>
  <c r="CC129" i="5" s="1"/>
  <c r="CF128" i="5" s="1"/>
  <c r="CF129" i="5" s="1"/>
  <c r="CI128" i="5" s="1"/>
  <c r="CI129" i="5" s="1"/>
</calcChain>
</file>

<file path=xl/sharedStrings.xml><?xml version="1.0" encoding="utf-8"?>
<sst xmlns="http://schemas.openxmlformats.org/spreadsheetml/2006/main" count="750" uniqueCount="391">
  <si>
    <t>Receita Bruta</t>
  </si>
  <si>
    <t>Deduções da Receita Bruta</t>
  </si>
  <si>
    <t>Custo das Mercadorias Vendidas e dos Serviços Prestados</t>
  </si>
  <si>
    <t>Imposto de Renda e CSLL</t>
  </si>
  <si>
    <t>Participações</t>
  </si>
  <si>
    <t>CDI 2019-2020</t>
  </si>
  <si>
    <t>Empresa de Tecnologia da Informação e Comunicação do Município de SP - PRODAM</t>
  </si>
  <si>
    <t>Planejamento Tático</t>
  </si>
  <si>
    <t>Vendas de Produtos</t>
  </si>
  <si>
    <t>Vendas de Serviços</t>
  </si>
  <si>
    <t>Mercado Nacional</t>
  </si>
  <si>
    <t>Exportação</t>
  </si>
  <si>
    <t>Abatimentos</t>
  </si>
  <si>
    <t>Impostos Incidentes</t>
  </si>
  <si>
    <t>Receita Operacional Líquida</t>
  </si>
  <si>
    <t>Custo das Mercadorias Vendidas</t>
  </si>
  <si>
    <t>Custo dos Serviços Prestados</t>
  </si>
  <si>
    <t>Resultado Operacional Bruto</t>
  </si>
  <si>
    <t>Despesas Operacionais</t>
  </si>
  <si>
    <t>Despesas com Pessoal</t>
  </si>
  <si>
    <t>Salários e ordenados</t>
  </si>
  <si>
    <t>Gratificações</t>
  </si>
  <si>
    <t>Férias</t>
  </si>
  <si>
    <t>13º salário</t>
  </si>
  <si>
    <t>INSS</t>
  </si>
  <si>
    <t>FGTS</t>
  </si>
  <si>
    <t>Indenizações</t>
  </si>
  <si>
    <t>Assistência médica e social</t>
  </si>
  <si>
    <t>Seguro de vida em grupo</t>
  </si>
  <si>
    <t>Seguro de acidente de trabalho</t>
  </si>
  <si>
    <t>Outros encargos</t>
  </si>
  <si>
    <t>Despesas com Ocupação</t>
  </si>
  <si>
    <t>Aluguéis e condomínios</t>
  </si>
  <si>
    <t>Depreciações e amortizações</t>
  </si>
  <si>
    <t>Manutenção e reparos</t>
  </si>
  <si>
    <t>Despesas com Utilidades e Serviços</t>
  </si>
  <si>
    <t>Energia elétrica</t>
  </si>
  <si>
    <t>Água e esgoto</t>
  </si>
  <si>
    <t>Telefone, Internet, Fax</t>
  </si>
  <si>
    <t>Correios e malotes</t>
  </si>
  <si>
    <t>Reprodução (xerox)</t>
  </si>
  <si>
    <t>Seguros</t>
  </si>
  <si>
    <t>Transporte de pessoal</t>
  </si>
  <si>
    <t>Despesas com Propaganda e Publicidade</t>
  </si>
  <si>
    <t xml:space="preserve">Propaganda </t>
  </si>
  <si>
    <t>Publicidade</t>
  </si>
  <si>
    <t>Amostras</t>
  </si>
  <si>
    <t>Anúncios</t>
  </si>
  <si>
    <t>Pesquisas de mercado e de opinião</t>
  </si>
  <si>
    <t>Despesas com Honorários</t>
  </si>
  <si>
    <t>Diretoria</t>
  </si>
  <si>
    <t>Conselho de Administração</t>
  </si>
  <si>
    <t>Conselho Fiscal</t>
  </si>
  <si>
    <t>Despesas Gerais</t>
  </si>
  <si>
    <t>Viagens e representações</t>
  </si>
  <si>
    <t>Material de escritório</t>
  </si>
  <si>
    <t>Materiais auxiliares e de consumo</t>
  </si>
  <si>
    <t>Higiene e limpeza</t>
  </si>
  <si>
    <t>Copa, cozinha e refeitório</t>
  </si>
  <si>
    <t>Condução e lanches</t>
  </si>
  <si>
    <t>Revistas e publicações</t>
  </si>
  <si>
    <t>Donativos e contribuições</t>
  </si>
  <si>
    <t>Legais e judiciais</t>
  </si>
  <si>
    <t>Serviços profissionais contratados</t>
  </si>
  <si>
    <t>Auditoria</t>
  </si>
  <si>
    <t>Consultoria</t>
  </si>
  <si>
    <t>Recrutamento e seleção</t>
  </si>
  <si>
    <t>Segurança e vigilância</t>
  </si>
  <si>
    <t>Treinamento de pessoal</t>
  </si>
  <si>
    <t>Despesas com Tributos e Contribuições</t>
  </si>
  <si>
    <t>ITR</t>
  </si>
  <si>
    <t>IPTU</t>
  </si>
  <si>
    <t>IPVA</t>
  </si>
  <si>
    <t>Taxas municipais e estaduais</t>
  </si>
  <si>
    <t>Contribuição social</t>
  </si>
  <si>
    <t>PIS</t>
  </si>
  <si>
    <t>Pasep</t>
  </si>
  <si>
    <t>Cofins</t>
  </si>
  <si>
    <t>Despesas com Provisões</t>
  </si>
  <si>
    <t>Constituição de provisão para perdas diversas</t>
  </si>
  <si>
    <t>Constituição de provisões fiscais, previdenciárias, trabalhistas e cíveis</t>
  </si>
  <si>
    <t>Constituição de provisão para benefícios a empregados</t>
  </si>
  <si>
    <t>Constituição de provisão para  redução a valor recuperável</t>
  </si>
  <si>
    <t>Constituição de provisão de perdas estimadas no estoque</t>
  </si>
  <si>
    <t>Reversão de provisão para perdas diversas</t>
  </si>
  <si>
    <t>Reversão de provisões fiscais, previdenciárias, trabalhistas e cíveis</t>
  </si>
  <si>
    <t>Reversão de provisão para benefícios a empregados</t>
  </si>
  <si>
    <t>Reversão de provisão para  redução a valor recuperável</t>
  </si>
  <si>
    <t>Reversão de provisão de perdas estimadas no estoque</t>
  </si>
  <si>
    <t>Despesas Financeiras</t>
  </si>
  <si>
    <t>Juros pagos ou incorridos</t>
  </si>
  <si>
    <t>Descontos concedidos</t>
  </si>
  <si>
    <t>Comissões e despesas bancárias</t>
  </si>
  <si>
    <t>Custos de transação</t>
  </si>
  <si>
    <t>Variação monetária passiva</t>
  </si>
  <si>
    <t>Despesa financeira comercial</t>
  </si>
  <si>
    <t>PIS/PASEP sobre receitas financeiras</t>
  </si>
  <si>
    <t>COFINS sobre receitas financeiras</t>
  </si>
  <si>
    <t>Receitas Financeiras</t>
  </si>
  <si>
    <t>Descontos obitidos</t>
  </si>
  <si>
    <t>Juros recebidos ou auferidos</t>
  </si>
  <si>
    <t>Receitas de títulos vinculados ao sistema financeiro</t>
  </si>
  <si>
    <t>Receita sobre outros investimentos temporários</t>
  </si>
  <si>
    <t>Prêmio de resgate de títulos e debêntures</t>
  </si>
  <si>
    <t>Variação monetária ativa</t>
  </si>
  <si>
    <t>Receita financeira comercial</t>
  </si>
  <si>
    <t>Outras Despesas Operacionais</t>
  </si>
  <si>
    <t>Prejuízo de participações em outras sociedades</t>
  </si>
  <si>
    <t>Perdas de capital nos investimentos</t>
  </si>
  <si>
    <t>Perdas de capital  no imobilizado</t>
  </si>
  <si>
    <t>Perdas de capital no intangível</t>
  </si>
  <si>
    <t>Perdas em itens monetários</t>
  </si>
  <si>
    <t>Resultado negativo de operações descontinuadas</t>
  </si>
  <si>
    <t>Outras perdas</t>
  </si>
  <si>
    <t>Outras Receitas Operacionais</t>
  </si>
  <si>
    <t>Lucro de participações em outras sociedades</t>
  </si>
  <si>
    <t>Ganhos de capital nos investimentos</t>
  </si>
  <si>
    <t>Ganhos de capital  no imobilizado</t>
  </si>
  <si>
    <t>Ganhos de capital no intangível</t>
  </si>
  <si>
    <t>Ganhos em itens monetários</t>
  </si>
  <si>
    <t>Resultado positivo de operações descontinuadas</t>
  </si>
  <si>
    <t>Outros ganhos</t>
  </si>
  <si>
    <t>Resultado Operacional antes do IR e da CSLL</t>
  </si>
  <si>
    <t>Imposto de Renda e CSLL - conta credora</t>
  </si>
  <si>
    <t>Debêntures</t>
  </si>
  <si>
    <t>Empregados</t>
  </si>
  <si>
    <t>Administradores</t>
  </si>
  <si>
    <t>Partes beneficiárias</t>
  </si>
  <si>
    <t>Instituição ou Fundo de Assistência ou Previdência a Empregados</t>
  </si>
  <si>
    <t>Resultado Líquido</t>
  </si>
  <si>
    <t>REALIZADO</t>
  </si>
  <si>
    <t xml:space="preserve">CDI </t>
  </si>
  <si>
    <t>Preencher as células destacadas em amarelo</t>
  </si>
  <si>
    <t>Realizado</t>
  </si>
  <si>
    <t>TOTAL INGRESSOS</t>
  </si>
  <si>
    <t>1. Receitas Próprias</t>
  </si>
  <si>
    <t>1.1. Clientes PMSP</t>
  </si>
  <si>
    <t>1.2. Clientes Externos</t>
  </si>
  <si>
    <t>1.3. Outras Receitas Próprias</t>
  </si>
  <si>
    <t>2.1. Rec. Ger. Governo Municipal</t>
  </si>
  <si>
    <t>2.1.2. Investimentos</t>
  </si>
  <si>
    <t>2.2. Rec. Ger. Governo Estadual/Federal</t>
  </si>
  <si>
    <t>2.2.1. Desapropriações</t>
  </si>
  <si>
    <t>2.2.2. Investimentos</t>
  </si>
  <si>
    <t>2.2.3. Outros Recursos Gerenciados</t>
  </si>
  <si>
    <t>2.3. Recursos de Outros Entes</t>
  </si>
  <si>
    <t>2.3.1. Desapropriações</t>
  </si>
  <si>
    <t>2.3.2. Investimentos</t>
  </si>
  <si>
    <t>3. Investimentos</t>
  </si>
  <si>
    <t>3.1. Alienações de Imóveis</t>
  </si>
  <si>
    <t>3.2. Alienações de Máquinas e Equipamentos</t>
  </si>
  <si>
    <t>3.3. Alienações de Participações Acionárias</t>
  </si>
  <si>
    <t>3.4. Alienações de Investimentos Não Equivalentes de Caixa</t>
  </si>
  <si>
    <t>3.5. Alienações de Patentes e Licenças</t>
  </si>
  <si>
    <t>4. Financiamentos</t>
  </si>
  <si>
    <t>4.1. Recursos do Governo Municipal</t>
  </si>
  <si>
    <t>4.1.1. Aportes de Capital</t>
  </si>
  <si>
    <t>4.1.2. Subvenções Econômicas</t>
  </si>
  <si>
    <t>4.1.3. Empréstimos Tomados</t>
  </si>
  <si>
    <t>4.2. Recursos do Governo Estadual/Federal</t>
  </si>
  <si>
    <t>4.2.1. Aportes de Capital</t>
  </si>
  <si>
    <t>4.2.2. Subvenções Econômicas</t>
  </si>
  <si>
    <t>4.2.3. Empréstimos Tomados</t>
  </si>
  <si>
    <t>4.3. Recursos de Outros Entes</t>
  </si>
  <si>
    <t>4.3.1. Aportes de Capital</t>
  </si>
  <si>
    <t>4.3.2. Subvenções Econômicas</t>
  </si>
  <si>
    <t>4.3.3. Empréstimos Tomados</t>
  </si>
  <si>
    <t>4.4. Amortizações Ativas</t>
  </si>
  <si>
    <t>4.5. Juros Ativos</t>
  </si>
  <si>
    <t>DESEMBOLSOS</t>
  </si>
  <si>
    <t xml:space="preserve">5. Custeio                                                                                                                 </t>
  </si>
  <si>
    <t>5.1. Despesas com Pessoal</t>
  </si>
  <si>
    <t>5.1.1. Salários</t>
  </si>
  <si>
    <t>5.1.2. Encargos</t>
  </si>
  <si>
    <t>5.1.3. 13º Salário</t>
  </si>
  <si>
    <t>5.1.4. Férias</t>
  </si>
  <si>
    <t>5.1.5. Vale Refeição</t>
  </si>
  <si>
    <t>5.1.6. Vale Alimentação</t>
  </si>
  <si>
    <t>5.1.7. Pensão Alimentícia</t>
  </si>
  <si>
    <t>5.1.8. Plano de Saúde</t>
  </si>
  <si>
    <t>5.1.9. Seguro de Vida</t>
  </si>
  <si>
    <t>5.1.10. Consignações em Folha</t>
  </si>
  <si>
    <t>5.1.11. Rescisões Contratuais</t>
  </si>
  <si>
    <t>5.1.12. Reclamações e Acordos Trabalhistas</t>
  </si>
  <si>
    <t>5.1.13. Recrutamento de Seleção</t>
  </si>
  <si>
    <t>5.1.14. Treinamento de Pessoal</t>
  </si>
  <si>
    <t>5.2. Serviços de Terceiros</t>
  </si>
  <si>
    <t>5.2.1. Informática</t>
  </si>
  <si>
    <t>5.2.2. Segurança</t>
  </si>
  <si>
    <t>5.2.3. Limpeza</t>
  </si>
  <si>
    <t>5.2.4. Manutenção/Conservação Predial</t>
  </si>
  <si>
    <t>5.2.5. Manutenção de Veículos/Equipamentos</t>
  </si>
  <si>
    <t>5.2.6. Correios</t>
  </si>
  <si>
    <t>5.2.7. Serviços Reprográficos</t>
  </si>
  <si>
    <t>5.2.8. Locação de Veículos</t>
  </si>
  <si>
    <t>5.2.9. Publicidade</t>
  </si>
  <si>
    <t>5.2.10. Consultoria/Assessoria</t>
  </si>
  <si>
    <t>5.2.11. Outros desembolsos com serviços de terceiros</t>
  </si>
  <si>
    <t>5.3. Material de Consumo</t>
  </si>
  <si>
    <t>5.3.1. Material de Escritório</t>
  </si>
  <si>
    <t>5.3.2. Copa e Cozinha</t>
  </si>
  <si>
    <t>5.3.3. Higiene e Limpeza</t>
  </si>
  <si>
    <t>5.3.4. Outros desembolsos com material de consumo</t>
  </si>
  <si>
    <t>5.4. Despesas Gerais</t>
  </si>
  <si>
    <t>5.4.1. Aluguél de Imóveis</t>
  </si>
  <si>
    <t>5.4.2. Aluguel de Equipamentos</t>
  </si>
  <si>
    <t>5.4.5. Viagens e Estadia</t>
  </si>
  <si>
    <t>5.4.6. Transporte</t>
  </si>
  <si>
    <t>5.4.7. Água</t>
  </si>
  <si>
    <t>5.4.8. Energia Elétrica</t>
  </si>
  <si>
    <t>5.4.9. Telefone</t>
  </si>
  <si>
    <t>5.4.10. Ações Judiciais</t>
  </si>
  <si>
    <t>5.4.11. Obras e Projetos</t>
  </si>
  <si>
    <t>5.4.12. Multas</t>
  </si>
  <si>
    <t>5.4.13. Outros desembolsos com despesas gerais</t>
  </si>
  <si>
    <t>5.5. Tributárias</t>
  </si>
  <si>
    <t>5.5.1. PIS/COFINS</t>
  </si>
  <si>
    <t>5.5.2. ISS</t>
  </si>
  <si>
    <t>5.5.3. ICMS</t>
  </si>
  <si>
    <t>5.5.4. IR/CSLL</t>
  </si>
  <si>
    <t>5.5.5. Taxas</t>
  </si>
  <si>
    <t>6. Recursos Gerenciados</t>
  </si>
  <si>
    <t>6.1. Rec. Ger. Governo Municipal</t>
  </si>
  <si>
    <t>6.1.1. Desapropriações</t>
  </si>
  <si>
    <t>6.1.2. Investimentos</t>
  </si>
  <si>
    <t>6.1.3. Outros Recursos Gerenciados</t>
  </si>
  <si>
    <t>6.2. Rec. Ger. Governo Estadual/Federal</t>
  </si>
  <si>
    <t>6.2.1. Desapropriações</t>
  </si>
  <si>
    <t>6.2.2. Investimentos</t>
  </si>
  <si>
    <t>6.2.3. Outros Recursos Gerenciados</t>
  </si>
  <si>
    <t>6.3. Rec. Ger. Outros Entes</t>
  </si>
  <si>
    <t>6.3.1. Desapropriações</t>
  </si>
  <si>
    <t>6.3.2. Investimentos</t>
  </si>
  <si>
    <t>6.3.3. Outros Recursos Gerenciados</t>
  </si>
  <si>
    <t xml:space="preserve">7. Investimentos                                                                                                           </t>
  </si>
  <si>
    <t>7.2. Aquisições de Máquinas e Equipamentos</t>
  </si>
  <si>
    <t xml:space="preserve">7.3. Aquisições de Participações Acionárias </t>
  </si>
  <si>
    <t xml:space="preserve">7.4. Aquisições de Investimentos Não Equivalentes de Caixa </t>
  </si>
  <si>
    <t>7.5. Aquisições de Patentes e Licenças</t>
  </si>
  <si>
    <t xml:space="preserve">8. Financiamentos                                                                                                 </t>
  </si>
  <si>
    <t>8.1. Empréstimos Concedidos</t>
  </si>
  <si>
    <t xml:space="preserve">8.2. Amortizações Passivas </t>
  </si>
  <si>
    <t xml:space="preserve">8.3. Juros Passivos </t>
  </si>
  <si>
    <t>RESULTADO</t>
  </si>
  <si>
    <t>SALDO INICIAL</t>
  </si>
  <si>
    <t>SALDO FINAL</t>
  </si>
  <si>
    <t>Jan</t>
  </si>
  <si>
    <t>Fev</t>
  </si>
  <si>
    <t>Mar</t>
  </si>
  <si>
    <t>Abr</t>
  </si>
  <si>
    <t>Mai</t>
  </si>
  <si>
    <t>Jun</t>
  </si>
  <si>
    <t>Jul</t>
  </si>
  <si>
    <t>Ago</t>
  </si>
  <si>
    <t>Set</t>
  </si>
  <si>
    <t>Out</t>
  </si>
  <si>
    <t>Nov</t>
  </si>
  <si>
    <t>Dez</t>
  </si>
  <si>
    <t>Despesa de Pessoal (R$ mil)</t>
  </si>
  <si>
    <t>CLT: contrato por tempo indeterminado</t>
  </si>
  <si>
    <t>CLT: contrato por tempo determinado</t>
  </si>
  <si>
    <t>CLT: aprendiz</t>
  </si>
  <si>
    <t>Estatutário: conselho administrativo (estatuto social)</t>
  </si>
  <si>
    <t>Estatutário: conselho fiscal (estatuto social)</t>
  </si>
  <si>
    <t>Estatutário: diretor (estatuto social)</t>
  </si>
  <si>
    <t>Estatutário: servidor público (estatuto do servidor público municipal)</t>
  </si>
  <si>
    <t>Estagiário</t>
  </si>
  <si>
    <t>Residência Médica</t>
  </si>
  <si>
    <t>Servidor público cedido por outro ente: Servidor Público Municipal</t>
  </si>
  <si>
    <t>Servidor público cedido por outro ente: Servidor Público Estadual</t>
  </si>
  <si>
    <t>Servidor público cedido por outro ente: Servidor Público Federal</t>
  </si>
  <si>
    <t>Desligado</t>
  </si>
  <si>
    <t>Quantitativo Total</t>
  </si>
  <si>
    <t>Quantitativo Meta</t>
  </si>
  <si>
    <t>META ANUAL</t>
  </si>
  <si>
    <t>Despesa de Pessoal ( R$ mil)</t>
  </si>
  <si>
    <t>Quantitativo</t>
  </si>
  <si>
    <t>Projetado</t>
  </si>
  <si>
    <t>CDI</t>
  </si>
  <si>
    <t>Comentários para variação de quadro</t>
  </si>
  <si>
    <t>Despesa Pessoal FLUXO DE CAIXA</t>
  </si>
  <si>
    <t>INVESTIMENTO</t>
  </si>
  <si>
    <t>INÍCIO</t>
  </si>
  <si>
    <t>TÉRMINO</t>
  </si>
  <si>
    <t>VALOR 2020</t>
  </si>
  <si>
    <t>DESCRIÇÃO</t>
  </si>
  <si>
    <t>BENEFÍCIOS</t>
  </si>
  <si>
    <t>OBJETIVO ESTRATÉGICO RELACIONADO</t>
  </si>
  <si>
    <t>INDICADOR</t>
  </si>
  <si>
    <t>INTERPRETAÇÃO</t>
  </si>
  <si>
    <t>PRODUTO</t>
  </si>
  <si>
    <t>Estatutário: outros - Auditor</t>
  </si>
  <si>
    <t>-</t>
  </si>
  <si>
    <t>TOTAL</t>
  </si>
  <si>
    <t>META 2020</t>
  </si>
  <si>
    <t>2. Recursos Gerenciados - DEA</t>
  </si>
  <si>
    <t xml:space="preserve">7.1. Aquisições de Imóveis / Reforma Imóveis                                                   </t>
  </si>
  <si>
    <t>2.3.3. Outros Recursos Gerenciados DEA</t>
  </si>
  <si>
    <t>2.1.1. DEA</t>
  </si>
  <si>
    <t>5.1.15 Vale transporte</t>
  </si>
  <si>
    <t>5.1.16 Outros desembolsos com pessoal</t>
  </si>
  <si>
    <t>Aquisição de máquinas para atualização do atual parque.</t>
  </si>
  <si>
    <t>Atualização do sistema operacional do mainframe IBM para suporte a operação em Alta Plataforma e ampliação do ambiente de baixa virtualizado.</t>
  </si>
  <si>
    <t>Aquisição de licenças de correio eletrônico.</t>
  </si>
  <si>
    <t>1 - Atualização do parque de equipamentos Desktop da PRODAM</t>
  </si>
  <si>
    <t>Conversão do conhecimento tácito em explícito e disseminação do conhecimento explícito.</t>
  </si>
  <si>
    <t>• Dinamização e agilização da comunicação organizada entre os atendentes e agentes do descomplica. Plataforma de difusão visando padronização de procedimentos. Meio de preservação do conhecimento como ativo público.
• Troca de experiências, revisão de práticas, maturação do manual de procedimentos.
• Construção de um repositório das conversas e discussões por meio de fóruns, debates e trabalhos colaborados e intermediados pela plataforma.</t>
  </si>
  <si>
    <t>Objetivo Estratégico nº 33 - Simplificar e modernizar o acesso da população aos serviços públicos</t>
  </si>
  <si>
    <t>O projeto tem como objetivo unificar as informações de cada paciente em um único prontuário eletrônico. Atualmente o sistema SGH tem bases separadas para cada Hospital (12).</t>
  </si>
  <si>
    <t>Apresentação, no App Agenda Fácil, dos laudos de exames realizados na rede da PMSP.</t>
  </si>
  <si>
    <t>Cidadão terá acesso ao resultado dos seus exames pelo celular.</t>
  </si>
  <si>
    <t>Projeto para aumento da infraestrutura para o sistema eSUS-AB que é o sistema de prontuário eletrônico para SMS e canal de comunicação com o DATASUS.</t>
  </si>
  <si>
    <t>Prontuário eletrônico do Cidadão na rede da Atenção Básica em Saúde.</t>
  </si>
  <si>
    <t>Higienizar os dados de Pacientes do SIGA Saúde e centralizar o Cadastro de Pacientes  em um barramento de dados para possibilitar a integração com a base de pacientes do CADSUS.</t>
  </si>
  <si>
    <t>Cadastros sincronizados com o Governo Federal facilitando/agilizando o envio de dados e consequente recebimento de repasses para a PMSP.</t>
  </si>
  <si>
    <t xml:space="preserve">O projeto Obras Abertas é parte integrante do projeto ampliado Transparência e Governo Aberto.
O objetivo específico do projeto é disponibilizar informações sobre as obras públicas da Cidade de São Paulo de modo a aprimorar a transparência pública e o controle social sobre essas ações, de forma centralizada, unificada e integrada com sistemas oficiais da PMSP garantindo confiabilidade e integridade dos dados publicados, como Sistema Orçamentário e Finanças – SOF e GeoSampa – portal de mapas oficial da Cidade, sistema que reflete a infraestrutura municipal de dados geoespacializados.
Nesse projeto serão tratados os dados de obras fornecidos pela Secretaria Municipal de Infraestrutura Urbana e Obras - SIURB e a empresa contratada São Paulo Obras. 
O escopo do conjunto de obras estará delimitando pelas obras que foram iniciadas, estiverem em andamento ou foram concluídas a partir do ano 2017. </t>
  </si>
  <si>
    <t>A plataforma permitirá ao cidadão uma visão das informações das obras públicas e valores contratados e acompanhamento da evolução de execução dessas obras de acordo com status macro fornecido pelas entidades fornecedoras das informações.
No aspecto técnico, o desenvolvimento em ferramenta padrão cria as condições para unidade de linguagem com futuro projeto de reformulação do Portal da Transparência que compõem o projeto Transparência e Governo Aberto, e facilitará futuras integrações e também contribuindo com o Objetivo Estratégico 34 do Programa de Metas 2019-2020 no Compromisso 3 do 2º Plano de Ação em Governo Aberto do Município de São Paulo (2018-2020).</t>
  </si>
  <si>
    <t>Objetivo Estratégico nº 34 - Fortalecer o Governo Aberto na cidade</t>
  </si>
  <si>
    <t>A Controladoria Geral do Município (CGM), instituída pela Lei 15.764/13, é o órgão de controle interno da Prefeitura Municipal de São Paulo. Dentre suas atribuições, a CGM deve atuar no fortalecimento da transparência ativa e passiva, promoção da ética e fortalecimento da gestão e no fomento ao controle social. 
Com esses propósitos, a Coordenadoria de Promoção da Integridade (COPI) da Controladoria zela, no município, pela aplicação da Lei Federal 12.527, conhecida como Lei de Acesso à Informação, e pelo fomento à cultura da transparência ativa e passiva. 
O Portal da Transparência é, portanto, o principal instrumento e ferramenta de disponibilização de dados e informações públicas, conforme preconiza o art. 10 do Decreto Municipal 53.623/12 e posteriores alterações. O marco inicial desse Portal ocorreu com a publicação dos salários dos servidores no site “De Olhos nas Contas” em 2008. Dois anos após esse site recebe a designação de “Portal da Transparência”.</t>
  </si>
  <si>
    <t>A inovação tem por objetivo o desenvolvimento de websites para novo Portal da Transparência do Município de São Paulo, incluindo criação de novo design com layout amigável, trabalho de arquitetura de informação, navegação e mecanismos para visualização interativa de dados e busca de conteúdo  padronizando e consolidando as práticas de governo aberto, acompanhando o crescente volume de dados produzidos no âmbito da Prefeitura de São Paulo, CGM propõe a construção do  Portal voltado ao aprimoramento do uso técnico e do controle social, avançando na disponibilização de novas informações com mais agilidade, acessibilidade e variedade de dados com o uso da linguagem cidadã.</t>
  </si>
  <si>
    <t>Criação de um monitor de informações para acompanhar a assistência prestada às crianças de 0 a 6 anos no município de São Paulo, através do cruzamento de dados da Secretaria Municipal de Saúde, Secretaria Municipal de Educação e Secretaria Municipal de Assistência e Desenvolvimento Social, conforme diretrizes definidas no Plano Municipal da Primeira Infância.</t>
  </si>
  <si>
    <t>Rapidez na confecção de relatórios e gráficos; 
Desaparecimento de qualquer necessidade de intervenção manual; 
Ganho real na visibilidade no negócio para tomada de decisão; 
Identificar/apoiar falhas operacionais nos sistemas de origem dos dados; 
Usuário focado no negócio (aumento da produtividade).</t>
  </si>
  <si>
    <t>Objetivo Estratégico nº 14 - Reduzir a vulnerabilidade na primeira infância</t>
  </si>
  <si>
    <t>Permitir a Prefeitura de São Paulo, por meio da AMLURB, cruzar as informações prestadas pelos Geradores, Transportadores e Destinatários finais de resíduos permitindo o monitoramento do fluxo dentro da cidade.</t>
  </si>
  <si>
    <t>• Prover meios automáticos dos Órgãos Competentes transmitirem as informações dos respectivos PGRS;
• Integrar com a Secretaria Municipal da Fazenda (SF) para emissão, visualização e cancelamento de DAMSP, bem como a situação no órgão;
• Integrar com a Coordenadoria de Vigilância em Saúde para obter informações do PGRS para resíduos de Saúde.
• Integrar com a Secretaria de Agricultura e Abastecimento para obter informações do PGRS para resíduos Agrossilvopastoris;
• Integrar com a Secretaria do Verde e do Meio Ambiente para obter informações do PGRS para resíduos de Construção Civil; 
• Integrar com a Companhia Ambiental do Estado de São Paulo para obter informações do PGRS para resíduos Industriais e Minerais;
• Permitir o Monitoramento e Gestão das operações PGRS por meio de Relatórios, Fluxos e Controles.</t>
  </si>
  <si>
    <t>Objetivo Estratégico nº 28 - Ampliar a coleta seletiva 
Objetivo Estratégico nº 30 - Dar sustentabilidade ambieltal à cidade</t>
  </si>
  <si>
    <t>Desenvolvimento de nova base para armazenamento do mapa digital das redes de infraestrutura urbana</t>
  </si>
  <si>
    <t>Mapeamento georreferenciado das redes de infraestrutura urbana, fornecimento de informações precisas para licenciamento e obras em vias públicas.</t>
  </si>
  <si>
    <t>Objetivo Estratégico nº 31 - Agilizar a concessão de licenciamentos e alvarás</t>
  </si>
  <si>
    <t xml:space="preserve">Plataforma integrada dividida em 3 módulos: gestão, análise e edição de dados ambientais. </t>
  </si>
  <si>
    <t>Proporciona uma visão estratégica através de indicadores para subsidiar o mapeamento de necessidades, a organização de demandas e a priorização das ações na gestão socioambiental do município de São Paulo.</t>
  </si>
  <si>
    <t>Tem como objetivos a geração da Notificação de Lançamento para constituição do crédito e a geração da declaração com os dados do sistema SLC-e.  Escopo:
Criação da Notificação de Lançamento (NL), aceite do sujeito passivo, integração com os sistemas legados pelo sistema da DTCO e integração com SLC-e conforme definido no documento da VN – Visão Do Negocio - DTCO - NL-oficial- V3 revendo cs.docx - versão 03,  que contemplará:
• Criar mecanismo que obrigue o responsável solidário a confirmar a declaração realizada por terceiro.
• Reestruturar o conceito da etapa da declaração para a situação da declaração.
• Emitir a Notificação de Lançamento (NL) gerando o crédito constituído e tratar o comportamento da NL, conforme a situação e alteração dos valores para a menor ou maior.
• Criar o módulo do Contencioso.
• Publicação no Edital.
• Possibilitar o parcelamento do tributo através do PAT/PPI/CDM
• Possibilitar a inscrição na Dívida Ativa / CADIN.
• Criar rotinas para a integração com o Quadro contábil / Arrecadação / DLP / DAT / Certificado
• Gerar declaração com os dados do sistema SLC-e.</t>
  </si>
  <si>
    <t>Melhorar a arrecadação do tributo municipal, permitindo o parcelamento da Notificação do Lançamento de forma que o não pagamento implicará a inscrição na dívida ativa para o responsável solidário.
Fornecer ao contribuinte a possibilidade de contestação do valor de tributo através de recurso, automatizar a geração da declaração dos dados provenientes do SLC-E.</t>
  </si>
  <si>
    <t>O objeto é o desenvolvimento de novos módulos no sistema SF9419, melhorias no sistema SF8729 (CAB) e SF9423 (CDM), aproveitando funcionalidades já existentes buscando atingir os seguintes objetivos:
• Envio de débitos vencidos e a vencer aos agentes conveniados para procederem a ações de avisos aos respectivos devedores sobre as obrigações junto a PMSP obtendo com este processo uma campanha permanente de cobrança.
• Criação e disponibilização de um Portal do Contribuinte onde neste único local o cidadão possa consultar todos os seus débitos junto a PMSP com facilidade e de forma simples e, ainda possibilitando a sua regularização, seja através de orientações e encaminhamentos e/ou possibilitando o pagamento imediato dos mesmos.</t>
  </si>
  <si>
    <t>Com a implantação destes módulos, além da modernização tecnológica, aumento da arrecadação e mitigação da inadimplência, teremos:
Com o envio de débitos aos agentes conveniados:
• Pro atividade nas ações de recebimento.
• Utilização dos canais de comunicação dos Agentes Financeiros disponibilizados aos clientes nos quais poderão consultar e quitar débitos junto a PMSP.
• Criar condições no sistema através de um Portal do Gestor que permita:
• Estabelecer campanhas para melhorar a arrecadação do município.
• Avaliar os resultados das campanhas e comportamento das pessoas retroalimentando novos planos com ações proativas para aumento de receita.
Com a disponibilização do Portal do Contribuinte:
• Facilitar a vida do cidadão ofertando único canal para regularização de débitos.
• Otimização dos sistemas emissores de DAMSP com este novo método de disponibilização do documento ao cidadão (haja vista, no item a seguir deste documento: Análise do Cenário Atual, a quantidade de URL’s disponíveis atualmente).
• Facilidade de regularização de débitos comunicados e/ou inscritos no CADIN onde, a partir da tela de consulta no CADIN, haverá um link para o Portal do Contribuinte com a relação dos débitos passíveis de regularização via Portal. Com isto o contribuinte não terá que acessar outros sites referentes a cada tipo de débito.</t>
  </si>
  <si>
    <t>1 - Portal de Gestão do conhecimento</t>
  </si>
  <si>
    <t>2 - SGH – Sistema de Gestão Hospitalar – Unificação dos prontuários eletrônicos</t>
  </si>
  <si>
    <t>3 - Agenda Fácil – Módulo Exames</t>
  </si>
  <si>
    <t>4 - Expansão do eSUS-AB</t>
  </si>
  <si>
    <t>5 - Sincronização Bases da Saúde com CADSUS (Base Cartão Nacional da Saúde do Governo Federal)</t>
  </si>
  <si>
    <t>6 - Obras Abertas</t>
  </si>
  <si>
    <t>7 - Portal da Transparência</t>
  </si>
  <si>
    <t>8 - Monitor da 1ª Infância</t>
  </si>
  <si>
    <t>9 - PGRS – Plano de Gerenciamento de Resíduos Sólidos</t>
  </si>
  <si>
    <t>10 - GeoSiurb</t>
  </si>
  <si>
    <t>11 - GeoAmbiental: Painel de monitoramento ambiental</t>
  </si>
  <si>
    <t>12 - DTCO – NL - Emissão da Notificação de Lançamento (NL) e geração da declaração do SLC-e</t>
  </si>
  <si>
    <t>13 - Projeto GDM - Gestão de Débitos Municipais</t>
  </si>
  <si>
    <t>Objetivo Estratégico nº 27 - Melhorar Satisfação do Cidadão</t>
  </si>
  <si>
    <t>META ESTRATÉGICA RELACIONADA</t>
  </si>
  <si>
    <t>Meta nº 32.3 - Implantar 7 novas unidades minucipais de atendimento presenvial com padrão Poupatempo
Meta estratégica nº 27.1 - Alcançar 60% no índice de satisfação do cidadão em relação aos serviços, políticas públicas e programas da Prefeitura</t>
  </si>
  <si>
    <t>Para a PMSP haverá menor custo com exames pois evitará pedidos de exames já realizados.</t>
  </si>
  <si>
    <t>Objetivo Estratégico nº 26 - Reduzir o tempo de espera para exames prioritários
Objetivo estratégico nº 27 - Melhorar a satisfação do cidadão</t>
  </si>
  <si>
    <t>Objetivo estratégico nº 27 - Melhorar a satisfação do cidadão</t>
  </si>
  <si>
    <t>Meta estratégica nº 27.1 - Alcançar 60% no índice de satisfação do cidadão em relação aos serviços, políticas públicas e programas da Prefeitura</t>
  </si>
  <si>
    <t>Meta estratégica nº 34.1 - Implantar 100% dos compromissos do 2° Plano de Ação em Governo Aberto
Meta estratégica nº 34.2 - Aumentar para 6,25 o Índice de Integridade da Prefeitura de São Paulo até 2020</t>
  </si>
  <si>
    <t>Meta estratégica nº 14.1 - Atender, conforme padrão, a 80% do total das crianças de 0 a 6 anos em situação de vulnerabilidade nos 10 distritos mais vulneráveis
Meta estratégica 14.2 - Reduzir a taxa de mortalidade infantil para 10,7 óbitos por mil residentes menores de um ano</t>
  </si>
  <si>
    <t>Meta estratégica nº 28.1 - Alcançar 100% de distritos com 100% de atendimento de coleta seletiva
Meta estratégica nº 30.1 - Melhorar 200 posições no ranking estabelecido pelo Programa Município Verde e Azul</t>
  </si>
  <si>
    <t>Meta estratégica nº 31.1 - Reduzir em 45% a mediana de dias para concessão de licenciamentos e alvarás
Meta estratégica nº 30.1 - Melhorar 200 posições no ranking estabelecido pelo Programa Município Verde e Azul</t>
  </si>
  <si>
    <t>Objetivo Estratégico nº 30 - Dar sustentabilidade ambieltal à cidade
Objetivo Estratégico nº 31 - Agilizar a concessão de licenciamentos e alvarás</t>
  </si>
  <si>
    <t>Meta estratégica nº 30.1 - Melhorar 200 posições no ranking estabelecido pelo Programa Município Verde e Azul
Meta estratégica nº 31.1 - Reduzir em 45% a mediana de dias para concessão de licenciamentos e alvarás</t>
  </si>
  <si>
    <t xml:space="preserve">Atualização tecnológica que evite falência dos sistemas de informação sustentados pela tecnologia. Redução do risco de indisponibilidade do mainframe. Permite a continuidade da adoção da tecnologia por meio de contratação de serviços externos, reduzindo os custos de manutenção. </t>
  </si>
  <si>
    <t>PRODUTOS</t>
  </si>
  <si>
    <t>INDICADORES</t>
  </si>
  <si>
    <t>Medir a Eficiência do Trabalho que se transforma em Faturamento</t>
  </si>
  <si>
    <t>Quanto Maior Melhor</t>
  </si>
  <si>
    <t>Medir a Eficiência do Recebimento de Valores Faturados, reduzindo a inadimplência</t>
  </si>
  <si>
    <t>Satisfação do Cliente</t>
  </si>
  <si>
    <t>Demonstra o índice de Satisfação do Cliente com a PRODAM-SP, obitido por pesquisa de Satisfação. Variando de 0 a 10</t>
  </si>
  <si>
    <t>Disponibilidade Geral dos Serviços
(Data Center)</t>
  </si>
  <si>
    <t>Mede o SLA de Disponibilidade dos Sistemas armazenados no Data Center da PRODAM-So para os cliente</t>
  </si>
  <si>
    <t>Avalia a Capacidade de Pagamento da Empresa frente as suas obrigações</t>
  </si>
  <si>
    <t>REALIZADO EM 2019</t>
  </si>
  <si>
    <t>REALIZADO EM 2018</t>
  </si>
  <si>
    <t>Quanto Menor Melhor</t>
  </si>
  <si>
    <t>Medir a Capacidade de Geração de Caixa</t>
  </si>
  <si>
    <t>INVESTIMENTOS</t>
  </si>
  <si>
    <t>Reduzir custos de overhead. Aumento de produtividade operacional.</t>
  </si>
  <si>
    <t>2 - Atualização Mainframe IBM</t>
  </si>
  <si>
    <t>Garantir ambiente de alta disponibilidade.  Incremento do conceito de colaboração (Office em nuvem). Melhorar atendimento do nível de serviço. Aumento na capacidade de armazenamento das caixas postais (de 2GB para 30GB). Incremento nas funcionalidades de correio eletrônico. Inclusão de novos recursos como: comunicação instantânea, reuniões online, vídeo conferência e armazenamento online (disco virtual 1Tb). Mobilidade, acessibilidade, compartilhamento e colaboração em documentos eletrônicos. Interoperabilidade, redundância e acesso facilitado para dispositivos móveis.</t>
  </si>
  <si>
    <t>3 - Adquirir licença de software suíte de escritório</t>
  </si>
  <si>
    <t>Reforma dos andares locados no Edifício Grande São Paulo, localizado na rua Líbero Badaró, Centro.</t>
  </si>
  <si>
    <t>Solução de análise de vulnerabilidade de sistemas operacionais</t>
  </si>
  <si>
    <t>Descobrir e sanar vulnerabilidades nos sistemas operacionais em servidores/serviços. Minimizar riscos de indisponibilidade de serviços críticos. Minimizar riscos de vazamento de dados.</t>
  </si>
  <si>
    <t>Valores em R$ 1.000,00</t>
  </si>
  <si>
    <t>5.2.12. Desembolsos com Retenções Tributárias Decorrentes de Contratos</t>
  </si>
  <si>
    <t xml:space="preserve">5.5.8. Despesas Financeiras e Bancárias </t>
  </si>
  <si>
    <t>5.5.6. IPTU</t>
  </si>
  <si>
    <t>5.5.7. Outras Desembolsos Tributários</t>
  </si>
  <si>
    <t>4 - Reforma da Nova Sede (Líbero Badaró)</t>
  </si>
  <si>
    <t>5 - Aquisição de Licença Tenable Nessus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</si>
</sst>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0.00;[Red]\-&quot;R$&quot;#,##0.00"/>
    <numFmt numFmtId="43" formatCode="_-* #,##0.00_-;\-* #,##0.00_-;_-* &quot;-&quot;??_-;_-@_-"/>
    <numFmt numFmtId="164" formatCode="[$-416]mmm\-yy;@"/>
    <numFmt numFmtId="165" formatCode="_-* #,##0_-;\-* #,##0_-;_-* &quot;-&quot;??_-;_-@_-"/>
    <numFmt numFmtId="166" formatCode="#,##0_ ;[Red]\-#,##0\ "/>
    <numFmt numFmtId="167" formatCode="_-[$R$-416]* #,##0_-;\-[$R$-416]* #,##0_-;_-[$R$-416]* &quot;-&quot;_-;_-@_-"/>
    <numFmt numFmtId="168" formatCode="_-[$R$-416]* #,##0.00_-;\-[$R$-416]* #,##0.00_-;_-[$R$-416]* &quot;-&quot;??_-;_-@_-"/>
    <numFmt numFmtId="169" formatCode="_(* #,##0.00_);_(* \(#,##0.00\);_(* &quot;-&quot;??_);_(@_)"/>
    <numFmt numFmtId="170" formatCode="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sz val="36"/>
      <color theme="4" tint="-0.499984740745262"/>
      <name val="Calibri"/>
      <family val="2"/>
      <scheme val="minor"/>
    </font>
    <font>
      <b/>
      <sz val="11"/>
      <color theme="3" tint="-0.249977111117893"/>
      <name val="Calibri"/>
      <family val="2"/>
      <scheme val="minor"/>
    </font>
    <font>
      <sz val="11"/>
      <name val="Calibri"/>
      <family val="2"/>
      <scheme val="minor"/>
    </font>
    <font>
      <b/>
      <sz val="11"/>
      <name val="Calibri"/>
      <family val="2"/>
      <scheme val="minor"/>
    </font>
    <font>
      <b/>
      <sz val="12"/>
      <color theme="8" tint="-0.499984740745262"/>
      <name val="Calibri"/>
      <family val="2"/>
      <scheme val="minor"/>
    </font>
    <font>
      <sz val="11"/>
      <color rgb="FFFF0000"/>
      <name val="Calibri"/>
      <family val="2"/>
      <scheme val="minor"/>
    </font>
    <font>
      <sz val="11"/>
      <color theme="0"/>
      <name val="Calibri"/>
      <family val="2"/>
      <scheme val="minor"/>
    </font>
    <font>
      <b/>
      <sz val="9"/>
      <color theme="1"/>
      <name val="Calibri"/>
      <family val="2"/>
      <scheme val="minor"/>
    </font>
    <font>
      <u val="double"/>
      <sz val="28"/>
      <color theme="1"/>
      <name val="Calibri"/>
      <family val="2"/>
      <scheme val="minor"/>
    </font>
    <font>
      <b/>
      <sz val="12"/>
      <color theme="1"/>
      <name val="Calibri"/>
      <family val="2"/>
      <scheme val="minor"/>
    </font>
    <font>
      <b/>
      <sz val="12"/>
      <color theme="0"/>
      <name val="Calibri"/>
      <family val="2"/>
      <scheme val="minor"/>
    </font>
    <font>
      <b/>
      <u/>
      <sz val="11"/>
      <name val="Calibri"/>
      <family val="2"/>
      <scheme val="minor"/>
    </font>
    <font>
      <sz val="22"/>
      <name val="Calibri"/>
      <family val="2"/>
      <scheme val="minor"/>
    </font>
    <font>
      <sz val="12"/>
      <color theme="0"/>
      <name val="Calibri"/>
      <family val="2"/>
      <scheme val="minor"/>
    </font>
    <font>
      <sz val="10"/>
      <name val="Arial"/>
      <family val="2"/>
    </font>
    <font>
      <sz val="10"/>
      <color theme="1"/>
      <name val="Calibri"/>
      <family val="2"/>
      <scheme val="minor"/>
    </font>
    <font>
      <sz val="8"/>
      <name val="Courier New"/>
      <family val="3"/>
    </font>
    <font>
      <sz val="10"/>
      <color rgb="FF000000"/>
      <name val="Times New Roman"/>
      <family val="1"/>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s>
  <borders count="20">
    <border>
      <left/>
      <right/>
      <top/>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auto="1"/>
      </left>
      <right style="medium">
        <color auto="1"/>
      </right>
      <top style="medium">
        <color auto="1"/>
      </top>
      <bottom style="medium">
        <color auto="1"/>
      </bottom>
      <diagonal/>
    </border>
    <border>
      <left/>
      <right/>
      <top/>
      <bottom style="medium">
        <color indexed="64"/>
      </bottom>
      <diagonal/>
    </border>
    <border>
      <left style="medium">
        <color theme="0" tint="-0.499984740745262"/>
      </left>
      <right style="medium">
        <color theme="0" tint="-0.499984740745262"/>
      </right>
      <top/>
      <bottom style="medium">
        <color theme="0" tint="-0.499984740745262"/>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s>
  <cellStyleXfs count="9">
    <xf numFmtId="0" fontId="0" fillId="0" borderId="0"/>
    <xf numFmtId="43"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1" fillId="0" borderId="0" applyNumberFormat="0" applyFill="0" applyBorder="0" applyAlignment="0" applyProtection="0"/>
    <xf numFmtId="169" fontId="19"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0" fillId="0" borderId="0" xfId="0"/>
    <xf numFmtId="0" fontId="4" fillId="0" borderId="0" xfId="0" applyFont="1"/>
    <xf numFmtId="0" fontId="0" fillId="0" borderId="0" xfId="0" applyAlignment="1">
      <alignment horizontal="center" vertical="center"/>
    </xf>
    <xf numFmtId="4" fontId="3" fillId="3" borderId="2" xfId="1" applyNumberFormat="1" applyFont="1" applyFill="1" applyBorder="1" applyAlignment="1" applyProtection="1">
      <alignment horizontal="center"/>
      <protection locked="0"/>
    </xf>
    <xf numFmtId="4" fontId="8" fillId="3" borderId="2" xfId="1" applyNumberFormat="1" applyFont="1" applyFill="1" applyBorder="1" applyAlignment="1" applyProtection="1">
      <alignment horizontal="center"/>
      <protection locked="0"/>
    </xf>
    <xf numFmtId="4" fontId="6" fillId="3" borderId="0" xfId="1" applyNumberFormat="1" applyFont="1" applyFill="1" applyAlignment="1" applyProtection="1">
      <alignment horizontal="center"/>
      <protection locked="0"/>
    </xf>
    <xf numFmtId="4" fontId="0" fillId="3" borderId="0" xfId="1" applyNumberFormat="1" applyFont="1" applyFill="1" applyAlignment="1" applyProtection="1">
      <alignment horizontal="center"/>
      <protection locked="0"/>
    </xf>
    <xf numFmtId="0" fontId="0" fillId="0" borderId="0" xfId="0" applyFill="1" applyProtection="1">
      <protection locked="0"/>
    </xf>
    <xf numFmtId="0" fontId="0" fillId="0" borderId="0" xfId="0" applyFill="1" applyAlignment="1" applyProtection="1">
      <alignment horizontal="left"/>
      <protection locked="0"/>
    </xf>
    <xf numFmtId="0" fontId="0" fillId="0" borderId="0" xfId="0" applyFont="1" applyProtection="1">
      <protection locked="0"/>
    </xf>
    <xf numFmtId="3" fontId="0" fillId="0" borderId="0" xfId="0" applyNumberFormat="1" applyFill="1" applyAlignment="1" applyProtection="1">
      <alignment horizontal="center"/>
      <protection locked="0"/>
    </xf>
    <xf numFmtId="0" fontId="3" fillId="0" borderId="0" xfId="0" applyFont="1" applyProtection="1">
      <protection locked="0"/>
    </xf>
    <xf numFmtId="4" fontId="6" fillId="0" borderId="1" xfId="1" applyNumberFormat="1" applyFont="1" applyFill="1" applyBorder="1" applyAlignment="1" applyProtection="1">
      <alignment horizontal="center"/>
      <protection locked="0"/>
    </xf>
    <xf numFmtId="4" fontId="0" fillId="0" borderId="0" xfId="1" applyNumberFormat="1" applyFont="1" applyFill="1" applyAlignment="1" applyProtection="1">
      <alignment horizontal="center"/>
      <protection locked="0"/>
    </xf>
    <xf numFmtId="4" fontId="6" fillId="0" borderId="0" xfId="1" applyNumberFormat="1" applyFont="1" applyFill="1" applyBorder="1" applyAlignment="1" applyProtection="1">
      <alignment horizontal="center"/>
      <protection locked="0"/>
    </xf>
    <xf numFmtId="0" fontId="7" fillId="0" borderId="0" xfId="0" applyFont="1" applyFill="1" applyProtection="1">
      <protection locked="0"/>
    </xf>
    <xf numFmtId="4" fontId="9" fillId="2" borderId="0" xfId="1" applyNumberFormat="1" applyFont="1" applyFill="1" applyAlignment="1" applyProtection="1">
      <alignment horizontal="center"/>
      <protection locked="0"/>
    </xf>
    <xf numFmtId="4" fontId="6" fillId="0" borderId="0" xfId="1" applyNumberFormat="1" applyFont="1" applyFill="1" applyAlignment="1" applyProtection="1">
      <alignment horizontal="center"/>
      <protection locked="0"/>
    </xf>
    <xf numFmtId="4" fontId="9" fillId="0" borderId="2" xfId="1" applyNumberFormat="1" applyFont="1" applyFill="1" applyBorder="1" applyAlignment="1" applyProtection="1">
      <alignment horizontal="center"/>
      <protection locked="0"/>
    </xf>
    <xf numFmtId="3" fontId="0" fillId="0" borderId="0" xfId="1" applyNumberFormat="1" applyFont="1" applyFill="1" applyAlignment="1" applyProtection="1">
      <alignment horizontal="center"/>
      <protection locked="0"/>
    </xf>
    <xf numFmtId="4" fontId="3" fillId="0" borderId="2" xfId="1" applyNumberFormat="1" applyFont="1" applyFill="1" applyBorder="1" applyAlignment="1" applyProtection="1">
      <alignment horizontal="center"/>
    </xf>
    <xf numFmtId="4" fontId="6" fillId="0" borderId="1" xfId="1" applyNumberFormat="1" applyFont="1" applyFill="1" applyBorder="1" applyAlignment="1" applyProtection="1">
      <alignment horizontal="center"/>
    </xf>
    <xf numFmtId="4" fontId="0" fillId="0" borderId="0" xfId="1" applyNumberFormat="1" applyFont="1" applyFill="1" applyAlignment="1" applyProtection="1">
      <alignment horizontal="center"/>
    </xf>
    <xf numFmtId="4" fontId="6" fillId="0" borderId="0" xfId="1" applyNumberFormat="1" applyFont="1" applyFill="1" applyBorder="1" applyAlignment="1" applyProtection="1">
      <alignment horizontal="center"/>
    </xf>
    <xf numFmtId="4" fontId="8" fillId="0" borderId="2" xfId="1" applyNumberFormat="1" applyFont="1" applyFill="1" applyBorder="1" applyAlignment="1" applyProtection="1">
      <alignment horizontal="center"/>
    </xf>
    <xf numFmtId="0" fontId="0" fillId="0" borderId="0" xfId="0" applyFill="1" applyAlignment="1" applyProtection="1">
      <alignment horizontal="left"/>
    </xf>
    <xf numFmtId="4" fontId="9" fillId="0" borderId="0" xfId="1" applyNumberFormat="1" applyFont="1" applyFill="1" applyAlignment="1" applyProtection="1">
      <alignment horizontal="center"/>
    </xf>
    <xf numFmtId="0" fontId="9" fillId="2" borderId="0" xfId="0" applyFont="1" applyFill="1" applyAlignment="1" applyProtection="1">
      <alignment horizontal="left" indent="2"/>
    </xf>
    <xf numFmtId="0" fontId="2" fillId="0" borderId="0" xfId="0" applyFont="1" applyFill="1" applyAlignment="1" applyProtection="1">
      <alignment horizontal="left"/>
    </xf>
    <xf numFmtId="0" fontId="0" fillId="0" borderId="0" xfId="0" applyFont="1"/>
    <xf numFmtId="0" fontId="0" fillId="0" borderId="0" xfId="0" applyFont="1" applyFill="1" applyBorder="1"/>
    <xf numFmtId="0" fontId="12" fillId="0" borderId="0" xfId="0" applyFont="1" applyBorder="1" applyAlignment="1">
      <alignment wrapText="1"/>
    </xf>
    <xf numFmtId="0" fontId="3" fillId="0" borderId="0" xfId="0" applyFont="1" applyFill="1"/>
    <xf numFmtId="0" fontId="3" fillId="0" borderId="0" xfId="0" applyFont="1" applyFill="1" applyBorder="1"/>
    <xf numFmtId="164" fontId="3" fillId="0" borderId="4" xfId="0" applyNumberFormat="1" applyFont="1" applyBorder="1" applyAlignment="1">
      <alignment horizontal="center" vertical="center" wrapText="1"/>
    </xf>
    <xf numFmtId="0" fontId="14" fillId="0" borderId="0" xfId="0" applyFont="1" applyAlignment="1">
      <alignment horizontal="center"/>
    </xf>
    <xf numFmtId="0" fontId="3" fillId="0" borderId="0" xfId="0" applyFont="1" applyFill="1" applyBorder="1" applyAlignment="1">
      <alignment horizontal="left"/>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0" fontId="0" fillId="0" borderId="0" xfId="0" applyFill="1"/>
    <xf numFmtId="0" fontId="3" fillId="4" borderId="4" xfId="0" applyFont="1" applyFill="1" applyBorder="1" applyAlignment="1">
      <alignment horizontal="center"/>
    </xf>
    <xf numFmtId="0" fontId="3" fillId="0" borderId="0" xfId="0" applyFont="1" applyFill="1" applyBorder="1" applyAlignment="1">
      <alignment horizontal="center"/>
    </xf>
    <xf numFmtId="165" fontId="3" fillId="5" borderId="3" xfId="1" applyNumberFormat="1" applyFont="1" applyFill="1" applyBorder="1"/>
    <xf numFmtId="0" fontId="2" fillId="0" borderId="0" xfId="0" applyFont="1" applyFill="1"/>
    <xf numFmtId="0" fontId="3" fillId="2" borderId="4" xfId="0" applyFont="1" applyFill="1" applyBorder="1"/>
    <xf numFmtId="165" fontId="3" fillId="2" borderId="3" xfId="1" applyNumberFormat="1" applyFont="1" applyFill="1" applyBorder="1"/>
    <xf numFmtId="0" fontId="0" fillId="0" borderId="4" xfId="0" applyFont="1" applyBorder="1" applyAlignment="1">
      <alignment horizontal="left" indent="2"/>
    </xf>
    <xf numFmtId="0" fontId="0" fillId="0" borderId="0" xfId="0" applyFont="1" applyFill="1" applyBorder="1" applyAlignment="1">
      <alignment horizontal="left" indent="2"/>
    </xf>
    <xf numFmtId="165" fontId="1" fillId="0" borderId="3" xfId="1" applyNumberFormat="1" applyFont="1" applyFill="1" applyBorder="1"/>
    <xf numFmtId="0" fontId="0" fillId="0" borderId="0" xfId="0" applyFont="1" applyFill="1"/>
    <xf numFmtId="0" fontId="3" fillId="0" borderId="4" xfId="0" applyFont="1" applyFill="1" applyBorder="1"/>
    <xf numFmtId="165" fontId="0" fillId="0" borderId="3" xfId="1" applyNumberFormat="1" applyFont="1" applyFill="1" applyBorder="1"/>
    <xf numFmtId="0" fontId="0" fillId="0" borderId="4" xfId="0" applyFont="1" applyFill="1" applyBorder="1" applyAlignment="1">
      <alignment horizontal="left" indent="1"/>
    </xf>
    <xf numFmtId="0" fontId="0" fillId="0" borderId="0" xfId="0" applyFont="1" applyFill="1" applyBorder="1" applyAlignment="1">
      <alignment horizontal="left" indent="1"/>
    </xf>
    <xf numFmtId="0" fontId="0" fillId="0" borderId="4" xfId="0" applyFont="1" applyFill="1" applyBorder="1" applyAlignment="1">
      <alignment horizontal="left" indent="2"/>
    </xf>
    <xf numFmtId="0" fontId="0" fillId="0" borderId="4" xfId="0" applyFont="1" applyFill="1" applyBorder="1"/>
    <xf numFmtId="0" fontId="3" fillId="5" borderId="4" xfId="0" applyFont="1" applyFill="1" applyBorder="1" applyAlignment="1">
      <alignment horizontal="center"/>
    </xf>
    <xf numFmtId="0" fontId="0" fillId="0" borderId="5" xfId="0" applyFont="1" applyFill="1" applyBorder="1" applyAlignment="1">
      <alignment horizontal="left" indent="2"/>
    </xf>
    <xf numFmtId="0" fontId="0" fillId="0" borderId="6" xfId="0" applyFont="1" applyFill="1" applyBorder="1" applyAlignment="1">
      <alignment horizontal="left" indent="2"/>
    </xf>
    <xf numFmtId="0" fontId="3" fillId="0" borderId="6" xfId="0" applyFont="1" applyFill="1" applyBorder="1"/>
    <xf numFmtId="165" fontId="3" fillId="0" borderId="3" xfId="1" applyNumberFormat="1" applyFont="1" applyFill="1" applyBorder="1"/>
    <xf numFmtId="0" fontId="0" fillId="0" borderId="6" xfId="0" applyFont="1" applyFill="1" applyBorder="1" applyAlignment="1">
      <alignment horizontal="left" indent="1"/>
    </xf>
    <xf numFmtId="165" fontId="3" fillId="0" borderId="0" xfId="1" applyNumberFormat="1" applyFont="1" applyFill="1" applyBorder="1"/>
    <xf numFmtId="165" fontId="3" fillId="0" borderId="0" xfId="1" applyNumberFormat="1" applyFont="1" applyFill="1" applyBorder="1" applyAlignment="1"/>
    <xf numFmtId="165" fontId="3" fillId="0" borderId="3" xfId="0" applyNumberFormat="1" applyFont="1" applyFill="1" applyBorder="1"/>
    <xf numFmtId="165" fontId="3" fillId="0" borderId="3" xfId="0" applyNumberFormat="1" applyFont="1" applyFill="1" applyBorder="1" applyAlignment="1"/>
    <xf numFmtId="165" fontId="2" fillId="0" borderId="0" xfId="0" applyNumberFormat="1" applyFont="1" applyFill="1" applyBorder="1" applyAlignment="1"/>
    <xf numFmtId="165" fontId="3" fillId="0" borderId="0" xfId="0" applyNumberFormat="1" applyFont="1" applyFill="1" applyBorder="1" applyAlignment="1"/>
    <xf numFmtId="0" fontId="0" fillId="0" borderId="0" xfId="0" applyFill="1" applyBorder="1"/>
    <xf numFmtId="0" fontId="3" fillId="0" borderId="0" xfId="0" applyFont="1"/>
    <xf numFmtId="0" fontId="3" fillId="0" borderId="0" xfId="0" applyFont="1" applyFill="1" applyAlignment="1">
      <alignment horizontal="left"/>
    </xf>
    <xf numFmtId="0" fontId="0" fillId="0" borderId="0" xfId="0" applyFont="1" applyFill="1" applyAlignment="1">
      <alignment horizontal="left"/>
    </xf>
    <xf numFmtId="164" fontId="0" fillId="0" borderId="0" xfId="0" applyNumberFormat="1"/>
    <xf numFmtId="164" fontId="11" fillId="0" borderId="0" xfId="0" applyNumberFormat="1" applyFont="1" applyFill="1"/>
    <xf numFmtId="164" fontId="10" fillId="0" borderId="0" xfId="0" applyNumberFormat="1" applyFont="1" applyFill="1" applyBorder="1"/>
    <xf numFmtId="164" fontId="3" fillId="0" borderId="3"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13" fillId="0" borderId="0" xfId="0" applyFont="1" applyBorder="1" applyAlignment="1"/>
    <xf numFmtId="164" fontId="0" fillId="0" borderId="0" xfId="0" applyNumberFormat="1" applyFont="1"/>
    <xf numFmtId="0" fontId="0" fillId="0" borderId="0" xfId="0"/>
    <xf numFmtId="0" fontId="0" fillId="0" borderId="0" xfId="0" applyAlignment="1">
      <alignment horizontal="left"/>
    </xf>
    <xf numFmtId="0" fontId="7" fillId="0" borderId="0" xfId="0" applyFont="1" applyProtection="1">
      <protection locked="0"/>
    </xf>
    <xf numFmtId="0" fontId="7" fillId="0" borderId="0" xfId="0" applyFont="1" applyFill="1" applyAlignment="1" applyProtection="1">
      <alignment horizontal="left"/>
      <protection locked="0"/>
    </xf>
    <xf numFmtId="3" fontId="7" fillId="0" borderId="0" xfId="0" applyNumberFormat="1" applyFont="1" applyFill="1" applyAlignment="1" applyProtection="1">
      <alignment horizontal="center"/>
      <protection locked="0"/>
    </xf>
    <xf numFmtId="0" fontId="8" fillId="3" borderId="0" xfId="0" applyFont="1" applyFill="1" applyAlignment="1" applyProtection="1">
      <alignment horizontal="left"/>
      <protection locked="0"/>
    </xf>
    <xf numFmtId="3" fontId="8" fillId="0" borderId="0" xfId="0" applyNumberFormat="1" applyFont="1" applyFill="1" applyAlignment="1" applyProtection="1">
      <alignment horizontal="center"/>
    </xf>
    <xf numFmtId="3" fontId="7" fillId="0" borderId="0" xfId="0" applyNumberFormat="1" applyFont="1" applyFill="1" applyAlignment="1" applyProtection="1">
      <alignment horizontal="center"/>
    </xf>
    <xf numFmtId="0" fontId="8" fillId="0" borderId="0" xfId="0" applyFont="1" applyProtection="1">
      <protection locked="0"/>
    </xf>
    <xf numFmtId="0" fontId="8" fillId="0" borderId="0" xfId="0" applyFont="1" applyFill="1" applyProtection="1">
      <protection locked="0"/>
    </xf>
    <xf numFmtId="3" fontId="16" fillId="0" borderId="0" xfId="0" applyNumberFormat="1" applyFont="1" applyFill="1" applyAlignment="1" applyProtection="1">
      <alignment horizontal="center"/>
    </xf>
    <xf numFmtId="0" fontId="17" fillId="0" borderId="0" xfId="0" applyFont="1" applyFill="1" applyAlignment="1" applyProtection="1">
      <alignment horizontal="left"/>
      <protection locked="0"/>
    </xf>
    <xf numFmtId="165" fontId="1" fillId="3" borderId="3" xfId="1" applyNumberFormat="1" applyFont="1" applyFill="1" applyBorder="1"/>
    <xf numFmtId="0" fontId="18" fillId="0" borderId="0" xfId="0" applyFont="1"/>
    <xf numFmtId="0" fontId="18" fillId="0" borderId="0" xfId="0" applyFont="1" applyFill="1" applyBorder="1"/>
    <xf numFmtId="0" fontId="15" fillId="0" borderId="0" xfId="0" applyFont="1"/>
    <xf numFmtId="3" fontId="11" fillId="0" borderId="0" xfId="0" applyNumberFormat="1" applyFont="1" applyFill="1" applyAlignment="1" applyProtection="1">
      <alignment horizontal="center"/>
      <protection locked="0"/>
    </xf>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0" xfId="0" applyFont="1" applyAlignment="1">
      <alignment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2" borderId="7" xfId="0" applyFont="1" applyFill="1" applyBorder="1" applyAlignment="1">
      <alignment vertical="center"/>
    </xf>
    <xf numFmtId="165" fontId="3" fillId="2" borderId="7" xfId="1" applyNumberFormat="1" applyFont="1" applyFill="1" applyBorder="1" applyAlignment="1">
      <alignment vertical="center"/>
    </xf>
    <xf numFmtId="0" fontId="3" fillId="2" borderId="7" xfId="0" applyFont="1" applyFill="1" applyBorder="1" applyAlignment="1">
      <alignment vertical="center" wrapText="1"/>
    </xf>
    <xf numFmtId="165" fontId="3" fillId="4" borderId="9" xfId="1" applyNumberFormat="1" applyFont="1" applyFill="1" applyBorder="1" applyAlignment="1">
      <alignment vertical="center"/>
    </xf>
    <xf numFmtId="165" fontId="3" fillId="4" borderId="9" xfId="1" applyNumberFormat="1" applyFont="1" applyFill="1" applyBorder="1" applyAlignment="1">
      <alignment vertical="center" wrapText="1"/>
    </xf>
    <xf numFmtId="165" fontId="0" fillId="0" borderId="10" xfId="1" applyNumberFormat="1" applyFont="1" applyBorder="1" applyAlignment="1">
      <alignment vertical="center"/>
    </xf>
    <xf numFmtId="165" fontId="0" fillId="0" borderId="10" xfId="1" applyNumberFormat="1" applyFont="1" applyBorder="1" applyAlignment="1">
      <alignment vertical="center" wrapText="1"/>
    </xf>
    <xf numFmtId="165" fontId="3" fillId="4" borderId="10" xfId="1" applyNumberFormat="1" applyFont="1" applyFill="1" applyBorder="1" applyAlignment="1">
      <alignment vertical="center"/>
    </xf>
    <xf numFmtId="165" fontId="3" fillId="4" borderId="10" xfId="1" applyNumberFormat="1" applyFont="1" applyFill="1" applyBorder="1" applyAlignment="1">
      <alignment vertical="center" wrapText="1"/>
    </xf>
    <xf numFmtId="165" fontId="3" fillId="0" borderId="8" xfId="1" applyNumberFormat="1" applyFont="1" applyBorder="1" applyAlignment="1">
      <alignment vertical="center"/>
    </xf>
    <xf numFmtId="165" fontId="3" fillId="0" borderId="8" xfId="1" applyNumberFormat="1" applyFont="1" applyBorder="1" applyAlignment="1">
      <alignment vertical="center" wrapText="1"/>
    </xf>
    <xf numFmtId="165" fontId="0" fillId="0" borderId="11" xfId="1" applyNumberFormat="1" applyFont="1" applyBorder="1" applyAlignment="1">
      <alignment vertical="center"/>
    </xf>
    <xf numFmtId="165" fontId="3" fillId="2" borderId="7" xfId="0" applyNumberFormat="1" applyFont="1" applyFill="1" applyBorder="1" applyAlignment="1">
      <alignment vertical="center"/>
    </xf>
    <xf numFmtId="0" fontId="10" fillId="0" borderId="0" xfId="0" applyFont="1" applyAlignment="1">
      <alignment vertical="center"/>
    </xf>
    <xf numFmtId="0" fontId="3" fillId="6" borderId="12" xfId="0" applyFont="1" applyFill="1" applyBorder="1" applyAlignment="1">
      <alignment vertical="center"/>
    </xf>
    <xf numFmtId="0" fontId="3" fillId="6" borderId="12" xfId="0" applyFont="1" applyFill="1" applyBorder="1" applyAlignment="1">
      <alignment vertical="center" wrapText="1"/>
    </xf>
    <xf numFmtId="165" fontId="0" fillId="0" borderId="0" xfId="0" applyNumberFormat="1" applyAlignment="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0" fillId="0" borderId="0" xfId="0" applyFill="1" applyBorder="1" applyAlignment="1">
      <alignment vertical="center"/>
    </xf>
    <xf numFmtId="0" fontId="2"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65" fontId="3" fillId="2" borderId="16" xfId="1" applyNumberFormat="1" applyFont="1" applyFill="1" applyBorder="1" applyAlignment="1">
      <alignment vertical="center"/>
    </xf>
    <xf numFmtId="0" fontId="3" fillId="2" borderId="16" xfId="0" applyFont="1" applyFill="1" applyBorder="1" applyAlignment="1">
      <alignment vertical="center"/>
    </xf>
    <xf numFmtId="0" fontId="3" fillId="7" borderId="14" xfId="0" applyFont="1" applyFill="1" applyBorder="1" applyAlignment="1">
      <alignment vertical="center"/>
    </xf>
    <xf numFmtId="165" fontId="3" fillId="7" borderId="14" xfId="1" applyNumberFormat="1" applyFont="1" applyFill="1" applyBorder="1" applyAlignment="1">
      <alignment vertical="center"/>
    </xf>
    <xf numFmtId="165" fontId="3" fillId="7" borderId="14" xfId="0" applyNumberFormat="1" applyFont="1" applyFill="1" applyBorder="1" applyAlignment="1">
      <alignment horizontal="center" vertical="center"/>
    </xf>
    <xf numFmtId="165" fontId="3" fillId="0" borderId="13" xfId="0" applyNumberFormat="1" applyFont="1" applyBorder="1" applyAlignment="1">
      <alignment vertical="center"/>
    </xf>
    <xf numFmtId="166" fontId="3" fillId="2" borderId="7" xfId="0" applyNumberFormat="1" applyFont="1" applyFill="1" applyBorder="1" applyAlignment="1">
      <alignment vertical="center"/>
    </xf>
    <xf numFmtId="165" fontId="1" fillId="4" borderId="10" xfId="1" applyNumberFormat="1" applyFont="1" applyFill="1" applyBorder="1" applyAlignment="1">
      <alignment vertical="center"/>
    </xf>
    <xf numFmtId="165" fontId="3" fillId="6" borderId="12" xfId="1" applyNumberFormat="1" applyFont="1" applyFill="1" applyBorder="1" applyAlignment="1">
      <alignment vertical="center"/>
    </xf>
    <xf numFmtId="4" fontId="0" fillId="8" borderId="0" xfId="1" applyNumberFormat="1" applyFont="1" applyFill="1" applyAlignment="1" applyProtection="1">
      <alignment horizontal="center"/>
    </xf>
    <xf numFmtId="0" fontId="3" fillId="8" borderId="2" xfId="0" applyFont="1" applyFill="1" applyBorder="1" applyAlignment="1" applyProtection="1">
      <alignment horizontal="left"/>
    </xf>
    <xf numFmtId="4" fontId="3" fillId="8" borderId="2" xfId="1" applyNumberFormat="1" applyFont="1" applyFill="1" applyBorder="1" applyAlignment="1" applyProtection="1">
      <alignment horizontal="center"/>
    </xf>
    <xf numFmtId="0" fontId="6" fillId="8" borderId="1" xfId="0" applyFont="1" applyFill="1" applyBorder="1" applyAlignment="1" applyProtection="1">
      <alignment horizontal="left" indent="2"/>
    </xf>
    <xf numFmtId="4" fontId="6" fillId="8" borderId="1" xfId="1" applyNumberFormat="1" applyFont="1" applyFill="1" applyBorder="1" applyAlignment="1" applyProtection="1">
      <alignment horizontal="center"/>
    </xf>
    <xf numFmtId="0" fontId="0" fillId="8" borderId="0" xfId="0" applyFill="1" applyAlignment="1" applyProtection="1">
      <alignment horizontal="left" indent="6"/>
    </xf>
    <xf numFmtId="0" fontId="6" fillId="8" borderId="0" xfId="0" applyFont="1" applyFill="1" applyBorder="1" applyAlignment="1" applyProtection="1">
      <alignment horizontal="left" indent="2"/>
    </xf>
    <xf numFmtId="4" fontId="6" fillId="8" borderId="0" xfId="1" applyNumberFormat="1" applyFont="1" applyFill="1" applyBorder="1" applyAlignment="1" applyProtection="1">
      <alignment horizontal="center"/>
    </xf>
    <xf numFmtId="4" fontId="8" fillId="8" borderId="2" xfId="1" applyNumberFormat="1" applyFont="1" applyFill="1" applyBorder="1" applyAlignment="1" applyProtection="1">
      <alignment horizontal="center"/>
    </xf>
    <xf numFmtId="0" fontId="0" fillId="8" borderId="0" xfId="0" applyFill="1" applyAlignment="1" applyProtection="1">
      <alignment horizontal="left"/>
    </xf>
    <xf numFmtId="0" fontId="9" fillId="8" borderId="0" xfId="0" applyFont="1" applyFill="1" applyAlignment="1" applyProtection="1">
      <alignment horizontal="left" indent="2"/>
    </xf>
    <xf numFmtId="4" fontId="9" fillId="8" borderId="0" xfId="1" applyNumberFormat="1" applyFont="1" applyFill="1" applyAlignment="1" applyProtection="1">
      <alignment horizontal="center"/>
      <protection locked="0"/>
    </xf>
    <xf numFmtId="4" fontId="9" fillId="8" borderId="0" xfId="1" applyNumberFormat="1" applyFont="1" applyFill="1" applyAlignment="1" applyProtection="1">
      <alignment horizontal="center"/>
    </xf>
    <xf numFmtId="4" fontId="6" fillId="8" borderId="0" xfId="1" applyNumberFormat="1" applyFont="1" applyFill="1" applyAlignment="1" applyProtection="1">
      <alignment horizontal="center"/>
    </xf>
    <xf numFmtId="4" fontId="9" fillId="8" borderId="2" xfId="1" applyNumberFormat="1" applyFont="1" applyFill="1" applyBorder="1" applyAlignment="1" applyProtection="1">
      <alignment horizontal="center"/>
      <protection locked="0"/>
    </xf>
    <xf numFmtId="0" fontId="9" fillId="8" borderId="2" xfId="0" applyFont="1" applyFill="1" applyBorder="1" applyAlignment="1" applyProtection="1">
      <alignment horizontal="left" indent="2"/>
    </xf>
    <xf numFmtId="4" fontId="0" fillId="8" borderId="0" xfId="1" applyNumberFormat="1" applyFont="1" applyFill="1" applyAlignment="1" applyProtection="1">
      <alignment horizontal="center"/>
      <protection locked="0"/>
    </xf>
    <xf numFmtId="4" fontId="6" fillId="8" borderId="0" xfId="1" applyNumberFormat="1" applyFont="1" applyFill="1" applyBorder="1" applyAlignment="1" applyProtection="1">
      <alignment horizontal="center"/>
      <protection locked="0"/>
    </xf>
    <xf numFmtId="4" fontId="10" fillId="8" borderId="0" xfId="1" applyNumberFormat="1" applyFont="1" applyFill="1" applyAlignment="1" applyProtection="1">
      <alignment horizontal="center"/>
      <protection locked="0"/>
    </xf>
    <xf numFmtId="4" fontId="6" fillId="8" borderId="0" xfId="1" applyNumberFormat="1" applyFont="1" applyFill="1" applyAlignment="1" applyProtection="1">
      <alignment horizontal="center"/>
      <protection locked="0"/>
    </xf>
    <xf numFmtId="4" fontId="3" fillId="8" borderId="2" xfId="1" applyNumberFormat="1" applyFont="1" applyFill="1" applyBorder="1" applyAlignment="1" applyProtection="1">
      <alignment horizontal="center"/>
      <protection locked="0"/>
    </xf>
    <xf numFmtId="4" fontId="8" fillId="8" borderId="2" xfId="1" applyNumberFormat="1" applyFont="1" applyFill="1" applyBorder="1" applyAlignment="1" applyProtection="1">
      <alignment horizontal="center"/>
      <protection locked="0"/>
    </xf>
    <xf numFmtId="0" fontId="0" fillId="0" borderId="0" xfId="0" applyFont="1" applyFill="1" applyAlignment="1">
      <alignment vertical="center" wrapText="1"/>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14" fontId="0" fillId="0" borderId="0" xfId="0" applyNumberFormat="1" applyFont="1" applyFill="1" applyBorder="1" applyAlignment="1">
      <alignment vertical="center" wrapText="1"/>
    </xf>
    <xf numFmtId="167"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pplyProtection="1">
      <alignment vertical="center" wrapText="1"/>
      <protection locked="0"/>
    </xf>
    <xf numFmtId="0" fontId="20" fillId="0" borderId="0" xfId="0" applyFont="1" applyFill="1" applyBorder="1" applyAlignment="1">
      <alignment horizontal="justify" vertical="center"/>
    </xf>
    <xf numFmtId="168" fontId="3" fillId="0" borderId="0" xfId="0" applyNumberFormat="1" applyFont="1" applyFill="1" applyBorder="1" applyAlignment="1">
      <alignment vertical="center" wrapText="1"/>
    </xf>
    <xf numFmtId="0" fontId="2" fillId="9" borderId="1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9" borderId="19" xfId="0" applyFont="1" applyFill="1" applyBorder="1" applyAlignment="1">
      <alignment horizontal="center" vertical="center" wrapText="1"/>
    </xf>
    <xf numFmtId="170" fontId="0" fillId="0" borderId="0" xfId="0" applyNumberFormat="1" applyFont="1" applyFill="1" applyBorder="1" applyAlignment="1">
      <alignment horizontal="center" vertical="center"/>
    </xf>
    <xf numFmtId="170" fontId="0" fillId="0" borderId="0" xfId="0" applyNumberFormat="1" applyFont="1" applyFill="1" applyBorder="1" applyAlignment="1">
      <alignment horizontal="center" vertical="center" wrapText="1"/>
    </xf>
    <xf numFmtId="167" fontId="7" fillId="0" borderId="0" xfId="0" applyNumberFormat="1" applyFont="1" applyFill="1" applyBorder="1" applyAlignment="1">
      <alignment vertical="center" wrapText="1"/>
    </xf>
    <xf numFmtId="167" fontId="3" fillId="0" borderId="0" xfId="0" applyNumberFormat="1" applyFont="1" applyFill="1" applyBorder="1" applyAlignment="1">
      <alignment vertical="center" wrapText="1"/>
    </xf>
    <xf numFmtId="0" fontId="3" fillId="0" borderId="0" xfId="0" applyFont="1" applyFill="1" applyAlignment="1">
      <alignment vertical="center" wrapText="1"/>
    </xf>
    <xf numFmtId="14" fontId="7" fillId="0" borderId="0" xfId="0" applyNumberFormat="1" applyFont="1" applyFill="1" applyBorder="1" applyAlignment="1">
      <alignment vertical="center" wrapText="1"/>
    </xf>
    <xf numFmtId="0" fontId="7" fillId="0" borderId="0" xfId="0" applyFont="1" applyFill="1" applyBorder="1" applyAlignment="1">
      <alignment vertical="center" wrapText="1"/>
    </xf>
    <xf numFmtId="165" fontId="1" fillId="8" borderId="3" xfId="1" applyNumberFormat="1" applyFont="1" applyFill="1" applyBorder="1"/>
    <xf numFmtId="165" fontId="3" fillId="8" borderId="3" xfId="1" applyNumberFormat="1" applyFont="1" applyFill="1" applyBorder="1"/>
    <xf numFmtId="165" fontId="0" fillId="8" borderId="3" xfId="1" applyNumberFormat="1" applyFont="1" applyFill="1" applyBorder="1"/>
    <xf numFmtId="8" fontId="2" fillId="9" borderId="18" xfId="0" applyNumberFormat="1" applyFont="1" applyFill="1" applyBorder="1" applyAlignment="1">
      <alignment horizontal="right" vertical="center" wrapText="1"/>
    </xf>
    <xf numFmtId="0" fontId="2" fillId="9" borderId="18" xfId="0" applyFont="1" applyFill="1" applyBorder="1" applyAlignment="1">
      <alignment horizontal="right" vertical="center" wrapText="1"/>
    </xf>
    <xf numFmtId="0" fontId="3" fillId="0" borderId="4" xfId="0" applyFont="1" applyFill="1" applyBorder="1" applyAlignment="1">
      <alignment horizontal="left" indent="1"/>
    </xf>
    <xf numFmtId="0" fontId="3" fillId="0" borderId="0" xfId="0" applyFont="1" applyFill="1" applyBorder="1" applyAlignment="1">
      <alignment horizontal="left" indent="1"/>
    </xf>
    <xf numFmtId="0" fontId="3" fillId="0" borderId="0" xfId="0" applyFont="1" applyAlignment="1">
      <alignment horizontal="left"/>
    </xf>
    <xf numFmtId="0" fontId="20" fillId="0" borderId="0" xfId="0" applyFont="1" applyFill="1" applyBorder="1" applyAlignment="1">
      <alignment horizontal="justify" vertical="center" wrapText="1"/>
    </xf>
    <xf numFmtId="0" fontId="5" fillId="0" borderId="0" xfId="0" applyFont="1" applyBorder="1" applyAlignment="1" applyProtection="1">
      <alignment horizontal="left"/>
      <protection locked="0"/>
    </xf>
  </cellXfs>
  <cellStyles count="9">
    <cellStyle name="Normal" xfId="0" builtinId="0"/>
    <cellStyle name="Normal 2" xfId="3" xr:uid="{00000000-0005-0000-0000-000001000000}"/>
    <cellStyle name="Normal 4" xfId="4" xr:uid="{00000000-0005-0000-0000-000002000000}"/>
    <cellStyle name="Normal 5" xfId="5" xr:uid="{00000000-0005-0000-0000-000003000000}"/>
    <cellStyle name="Normal 7" xfId="6" xr:uid="{00000000-0005-0000-0000-000004000000}"/>
    <cellStyle name="Separador de milhares 2" xfId="7" xr:uid="{00000000-0005-0000-0000-000005000000}"/>
    <cellStyle name="Vírgula" xfId="1" builtinId="3"/>
    <cellStyle name="Vírgula 2" xfId="2" xr:uid="{00000000-0005-0000-0000-000007000000}"/>
    <cellStyle name="Vírgula 4 4" xfId="8" xr:uid="{00000000-0005-0000-0000-000008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170" formatCode="0.0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0.0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0.0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justify"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_-[$R$-416]* #,##0_-;\-[$R$-416]* #,##0_-;_-[$R$-416]* &quot;-&quot;_-;_-@_-"/>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theme="0" tint="-0.499984740745262"/>
        </left>
        <right style="medium">
          <color theme="0" tint="-0.499984740745262"/>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justify"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_-[$R$-416]* #,##0_-;\-[$R$-416]* #,##0_-;_-[$R$-416]* &quot;-&quot;_-;_-@_-"/>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ill>
        <patternFill patternType="none">
          <fgColor rgb="FF000000"/>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theme="0" tint="-0.499984740745262"/>
        </left>
        <right style="medium">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62864</xdr:colOff>
      <xdr:row>2</xdr:row>
      <xdr:rowOff>81629</xdr:rowOff>
    </xdr:from>
    <xdr:ext cx="2013585" cy="424925"/>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600-000002000000}"/>
                </a:ext>
              </a:extLst>
            </xdr:cNvPr>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Faturadas</m:t>
                        </m:r>
                      </m:num>
                      <m:den>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Trabalhadas</m:t>
                        </m:r>
                      </m:den>
                    </m:f>
                  </m:oMath>
                </m:oMathPara>
              </a14:m>
              <a:endParaRPr lang="pt-BR" sz="1100" i="0">
                <a:latin typeface="+mn-lt"/>
              </a:endParaRPr>
            </a:p>
          </xdr:txBody>
        </xdr:sp>
      </mc:Choice>
      <mc:Fallback xmlns="">
        <xdr:sp macro="" textlink="">
          <xdr:nvSpPr>
            <xdr:cNvPr id="2" name="CaixaDeTexto 1"/>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mn-lt"/>
                </a:rPr>
                <a:t>Total de Horas Faturadas)/(Total de Horas Trabalhadas)</a:t>
              </a:r>
              <a:endParaRPr lang="pt-BR" sz="1100" i="0">
                <a:latin typeface="+mn-lt"/>
              </a:endParaRPr>
            </a:p>
          </xdr:txBody>
        </xdr:sp>
      </mc:Fallback>
    </mc:AlternateContent>
    <xdr:clientData/>
  </xdr:oneCellAnchor>
  <xdr:oneCellAnchor>
    <xdr:from>
      <xdr:col>0</xdr:col>
      <xdr:colOff>91439</xdr:colOff>
      <xdr:row>3</xdr:row>
      <xdr:rowOff>100679</xdr:rowOff>
    </xdr:from>
    <xdr:ext cx="2013585" cy="413768"/>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91439" y="165325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Faturas</m:t>
                        </m:r>
                        <m:r>
                          <a:rPr lang="pt-BR" sz="1100" b="0" i="0">
                            <a:latin typeface="Cambria Math"/>
                          </a:rPr>
                          <m:t> </m:t>
                        </m:r>
                        <m:r>
                          <m:rPr>
                            <m:sty m:val="p"/>
                          </m:rPr>
                          <a:rPr lang="pt-BR" sz="1100" b="0" i="0">
                            <a:latin typeface="Cambria Math"/>
                          </a:rPr>
                          <m:t>a</m:t>
                        </m:r>
                        <m:r>
                          <a:rPr lang="pt-BR" sz="1100" b="0" i="0">
                            <a:latin typeface="Cambria Math"/>
                          </a:rPr>
                          <m:t> </m:t>
                        </m:r>
                        <m:r>
                          <m:rPr>
                            <m:sty m:val="p"/>
                          </m:rPr>
                          <a:rPr lang="pt-BR" sz="1100" b="0" i="0">
                            <a:latin typeface="Cambria Math"/>
                          </a:rPr>
                          <m:t>Receber</m:t>
                        </m:r>
                        <m:r>
                          <a:rPr lang="pt-BR" sz="1100" b="0" i="0">
                            <a:latin typeface="Cambria Math"/>
                          </a:rPr>
                          <m:t> </m:t>
                        </m:r>
                        <m:r>
                          <m:rPr>
                            <m:sty m:val="p"/>
                          </m:rPr>
                          <a:rPr lang="pt-BR" sz="1100" b="0" i="0">
                            <a:latin typeface="Cambria Math"/>
                          </a:rPr>
                          <m:t>no</m:t>
                        </m:r>
                        <m:r>
                          <a:rPr lang="pt-BR" sz="1100" b="0" i="0">
                            <a:latin typeface="Cambria Math"/>
                          </a:rPr>
                          <m:t> </m:t>
                        </m:r>
                        <m:r>
                          <m:rPr>
                            <m:sty m:val="p"/>
                          </m:rPr>
                          <a:rPr lang="pt-BR" sz="1100" b="0" i="0">
                            <a:latin typeface="Cambria Math"/>
                          </a:rPr>
                          <m:t>Ano</m:t>
                        </m:r>
                      </m:num>
                      <m:den>
                        <m:r>
                          <m:rPr>
                            <m:sty m:val="p"/>
                          </m:rPr>
                          <a:rPr lang="pt-BR" sz="1100" b="0" i="0">
                            <a:latin typeface="Cambria Math"/>
                          </a:rPr>
                          <m:t>Faturamento</m:t>
                        </m:r>
                        <m:r>
                          <a:rPr lang="pt-BR" sz="1100" b="0" i="0">
                            <a:latin typeface="Cambria Math"/>
                          </a:rPr>
                          <m:t> </m:t>
                        </m:r>
                        <m:r>
                          <m:rPr>
                            <m:sty m:val="p"/>
                          </m:rPr>
                          <a:rPr lang="pt-BR" sz="1100" b="0" i="0">
                            <a:latin typeface="Cambria Math"/>
                          </a:rPr>
                          <m:t>do</m:t>
                        </m:r>
                        <m:r>
                          <a:rPr lang="pt-BR" sz="1100" b="0" i="0">
                            <a:latin typeface="Cambria Math"/>
                          </a:rPr>
                          <m:t> </m:t>
                        </m:r>
                        <m:r>
                          <m:rPr>
                            <m:sty m:val="p"/>
                          </m:rPr>
                          <a:rPr lang="pt-BR" sz="1100" b="0" i="0">
                            <a:latin typeface="Cambria Math"/>
                          </a:rPr>
                          <m:t>Ano</m:t>
                        </m:r>
                      </m:den>
                    </m:f>
                  </m:oMath>
                </m:oMathPara>
              </a14:m>
              <a:endParaRPr lang="pt-BR" sz="1100" i="0">
                <a:latin typeface="+mn-lt"/>
              </a:endParaRPr>
            </a:p>
          </xdr:txBody>
        </xdr:sp>
      </mc:Choice>
      <mc:Fallback xmlns="">
        <xdr:sp macro="" textlink="">
          <xdr:nvSpPr>
            <xdr:cNvPr id="3" name="CaixaDeTexto 2"/>
            <xdr:cNvSpPr txBox="1"/>
          </xdr:nvSpPr>
          <xdr:spPr>
            <a:xfrm>
              <a:off x="91439" y="165325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Cambria Math"/>
                </a:rPr>
                <a:t>Faturas a Receber no Ano</a:t>
              </a:r>
              <a:r>
                <a:rPr lang="pt-BR" sz="1100" b="0" i="0">
                  <a:latin typeface="+mn-lt"/>
                </a:rPr>
                <a:t>)/(</a:t>
              </a:r>
              <a:r>
                <a:rPr lang="pt-BR" sz="1100" b="0" i="0">
                  <a:latin typeface="Cambria Math"/>
                </a:rPr>
                <a:t>Faturamento do Ano</a:t>
              </a:r>
              <a:r>
                <a:rPr lang="pt-BR" sz="1100" b="0" i="0">
                  <a:latin typeface="+mn-lt"/>
                </a:rPr>
                <a:t>)</a:t>
              </a:r>
              <a:endParaRPr lang="pt-BR" sz="1100" i="0">
                <a:latin typeface="+mn-lt"/>
              </a:endParaRPr>
            </a:p>
          </xdr:txBody>
        </xdr:sp>
      </mc:Fallback>
    </mc:AlternateContent>
    <xdr:clientData/>
  </xdr:oneCellAnchor>
  <xdr:oneCellAnchor>
    <xdr:from>
      <xdr:col>0</xdr:col>
      <xdr:colOff>81914</xdr:colOff>
      <xdr:row>4</xdr:row>
      <xdr:rowOff>81629</xdr:rowOff>
    </xdr:from>
    <xdr:ext cx="2013585" cy="413768"/>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Ativo</m:t>
                        </m:r>
                        <m:r>
                          <a:rPr lang="pt-BR" sz="1100" b="0" i="0">
                            <a:latin typeface="Cambria Math"/>
                          </a:rPr>
                          <m:t> </m:t>
                        </m:r>
                        <m:r>
                          <m:rPr>
                            <m:sty m:val="p"/>
                          </m:rPr>
                          <a:rPr lang="pt-BR" sz="1100" b="0" i="0">
                            <a:latin typeface="Cambria Math"/>
                          </a:rPr>
                          <m:t>Circulante</m:t>
                        </m:r>
                      </m:num>
                      <m:den>
                        <m:r>
                          <m:rPr>
                            <m:sty m:val="p"/>
                          </m:rPr>
                          <a:rPr lang="pt-BR" sz="1100" b="0" i="0">
                            <a:latin typeface="Cambria Math"/>
                          </a:rPr>
                          <m:t>Passivo</m:t>
                        </m:r>
                        <m:r>
                          <a:rPr lang="pt-BR" sz="1100" b="0" i="0">
                            <a:latin typeface="Cambria Math"/>
                          </a:rPr>
                          <m:t> </m:t>
                        </m:r>
                        <m:r>
                          <m:rPr>
                            <m:sty m:val="p"/>
                          </m:rPr>
                          <a:rPr lang="pt-BR" sz="1100" b="0" i="0">
                            <a:latin typeface="Cambria Math"/>
                          </a:rPr>
                          <m:t>Circulante</m:t>
                        </m:r>
                      </m:den>
                    </m:f>
                  </m:oMath>
                </m:oMathPara>
              </a14:m>
              <a:endParaRPr lang="pt-BR" sz="1100" i="0">
                <a:latin typeface="+mn-lt"/>
              </a:endParaRPr>
            </a:p>
          </xdr:txBody>
        </xdr:sp>
      </mc:Choice>
      <mc:Fallback xmlns="">
        <xdr:sp macro="" textlink="">
          <xdr:nvSpPr>
            <xdr:cNvPr id="4" name="CaixaDeTexto 3"/>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Cambria Math"/>
                </a:rPr>
                <a:t>Ativo Circulante</a:t>
              </a:r>
              <a:r>
                <a:rPr lang="pt-BR" sz="1100" b="0" i="0">
                  <a:latin typeface="+mn-lt"/>
                </a:rPr>
                <a:t>)/(</a:t>
              </a:r>
              <a:r>
                <a:rPr lang="pt-BR" sz="1100" b="0" i="0">
                  <a:latin typeface="Cambria Math"/>
                </a:rPr>
                <a:t>Passivo Circulante</a:t>
              </a:r>
              <a:r>
                <a:rPr lang="pt-BR" sz="1100" b="0" i="0">
                  <a:latin typeface="+mn-lt"/>
                </a:rPr>
                <a:t>)</a:t>
              </a:r>
              <a:endParaRPr lang="pt-BR" sz="1100" i="0">
                <a:latin typeface="+mn-lt"/>
              </a:endParaRPr>
            </a:p>
          </xdr:txBody>
        </xdr:sp>
      </mc:Fallback>
    </mc:AlternateContent>
    <xdr:clientData/>
  </xdr:oneCellAnchor>
  <xdr:oneCellAnchor>
    <xdr:from>
      <xdr:col>0</xdr:col>
      <xdr:colOff>152400</xdr:colOff>
      <xdr:row>5</xdr:row>
      <xdr:rowOff>95250</xdr:rowOff>
    </xdr:from>
    <xdr:ext cx="1905000" cy="413831"/>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00000000-0008-0000-0600-000006000000}"/>
                </a:ext>
              </a:extLst>
            </xdr:cNvPr>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Saldo</m:t>
                        </m:r>
                        <m:r>
                          <a:rPr lang="pt-BR" sz="1100" b="0" i="0">
                            <a:latin typeface="Cambria Math"/>
                          </a:rPr>
                          <m:t> </m:t>
                        </m:r>
                        <m:r>
                          <m:rPr>
                            <m:sty m:val="p"/>
                          </m:rPr>
                          <a:rPr lang="pt-BR" sz="1100" b="0" i="0">
                            <a:latin typeface="Cambria Math"/>
                          </a:rPr>
                          <m:t>Final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num>
                      <m:den>
                        <m:r>
                          <m:rPr>
                            <m:sty m:val="p"/>
                          </m:rPr>
                          <a:rPr lang="pt-BR" sz="1100" b="0" i="0">
                            <a:latin typeface="Cambria Math"/>
                          </a:rPr>
                          <m:t>Saldo</m:t>
                        </m:r>
                        <m:r>
                          <a:rPr lang="pt-BR" sz="1100" b="0" i="0">
                            <a:latin typeface="Cambria Math"/>
                          </a:rPr>
                          <m:t> </m:t>
                        </m:r>
                        <m:r>
                          <m:rPr>
                            <m:sty m:val="p"/>
                          </m:rPr>
                          <a:rPr lang="pt-BR" sz="1100" b="0" i="0">
                            <a:latin typeface="Cambria Math"/>
                          </a:rPr>
                          <m:t>Inicial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den>
                    </m:f>
                    <m:r>
                      <a:rPr lang="pt-BR" sz="1100" b="0" i="0">
                        <a:latin typeface="Cambria Math"/>
                      </a:rPr>
                      <m:t>−</m:t>
                    </m:r>
                    <m:r>
                      <a:rPr lang="pt-BR" sz="1100" b="0" i="0">
                        <a:latin typeface="Cambria Math"/>
                      </a:rPr>
                      <m:t>1</m:t>
                    </m:r>
                  </m:oMath>
                </m:oMathPara>
              </a14:m>
              <a:endParaRPr lang="pt-BR" sz="1100" i="0">
                <a:latin typeface="+mn-lt"/>
              </a:endParaRPr>
            </a:p>
          </xdr:txBody>
        </xdr:sp>
      </mc:Choice>
      <mc:Fallback xmlns="">
        <xdr:sp macro="" textlink="">
          <xdr:nvSpPr>
            <xdr:cNvPr id="6" name="CaixaDeTexto 5"/>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mn-lt"/>
                </a:rPr>
                <a:t>Saldo Final de Caixa)/(Saldo Inicial de Caixa)−1</a:t>
              </a:r>
              <a:endParaRPr lang="pt-BR" sz="1100" i="0">
                <a:latin typeface="+mn-lt"/>
              </a:endParaRP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13" displayName="Tabela13" ref="A2:H8" totalsRowShown="0" headerRowDxfId="32" dataDxfId="31">
  <autoFilter ref="A2:H8" xr:uid="{00000000-0009-0000-0100-000002000000}"/>
  <tableColumns count="8">
    <tableColumn id="1" xr3:uid="{00000000-0010-0000-0000-000001000000}" name="INVESTIMENTO" dataDxfId="30"/>
    <tableColumn id="2" xr3:uid="{00000000-0010-0000-0000-000002000000}" name="INÍCIO" dataDxfId="29"/>
    <tableColumn id="3" xr3:uid="{00000000-0010-0000-0000-000003000000}" name="TÉRMINO" dataDxfId="28"/>
    <tableColumn id="4" xr3:uid="{00000000-0010-0000-0000-000004000000}" name="VALOR 2020" dataDxfId="27"/>
    <tableColumn id="5" xr3:uid="{00000000-0010-0000-0000-000005000000}" name="DESCRIÇÃO" dataDxfId="26"/>
    <tableColumn id="6" xr3:uid="{00000000-0010-0000-0000-000006000000}" name="BENEFÍCIOS" dataDxfId="25"/>
    <tableColumn id="7" xr3:uid="{00000000-0010-0000-0000-000007000000}" name="OBJETIVO ESTRATÉGICO RELACIONADO" dataDxfId="24"/>
    <tableColumn id="8" xr3:uid="{00000000-0010-0000-0000-000008000000}" name="META ESTRATÉGICA RELACIONADA" dataDxfId="23"/>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a1" displayName="Tabela1" ref="A2:H16" totalsRowShown="0" headerRowDxfId="22" dataDxfId="21">
  <autoFilter ref="A2:H16" xr:uid="{00000000-0009-0000-0100-000001000000}"/>
  <tableColumns count="8">
    <tableColumn id="1" xr3:uid="{00000000-0010-0000-0100-000001000000}" name="PRODUTO" dataDxfId="20"/>
    <tableColumn id="2" xr3:uid="{00000000-0010-0000-0100-000002000000}" name="INÍCIO" dataDxfId="19"/>
    <tableColumn id="3" xr3:uid="{00000000-0010-0000-0100-000003000000}" name="TÉRMINO" dataDxfId="18"/>
    <tableColumn id="4" xr3:uid="{00000000-0010-0000-0100-000004000000}" name="VALOR 2020" dataDxfId="17"/>
    <tableColumn id="5" xr3:uid="{00000000-0010-0000-0100-000005000000}" name="DESCRIÇÃO" dataDxfId="16"/>
    <tableColumn id="6" xr3:uid="{00000000-0010-0000-0100-000006000000}" name="BENEFÍCIOS" dataDxfId="15"/>
    <tableColumn id="7" xr3:uid="{00000000-0010-0000-0100-000007000000}" name="OBJETIVO ESTRATÉGICO RELACIONADO" dataDxfId="14"/>
    <tableColumn id="8" xr3:uid="{00000000-0010-0000-0100-000008000000}" name="META ESTRATÉGICA RELACIONADA" dataDxfId="13"/>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a5" displayName="Tabela5" ref="A2:F8" totalsRowShown="0" headerRowDxfId="12" dataDxfId="11">
  <autoFilter ref="A2:F8" xr:uid="{00000000-0009-0000-0100-000005000000}"/>
  <tableColumns count="6">
    <tableColumn id="1" xr3:uid="{00000000-0010-0000-0200-000001000000}" name="INDICADOR" dataDxfId="10"/>
    <tableColumn id="2" xr3:uid="{00000000-0010-0000-0200-000002000000}" name="DESCRIÇÃO" dataDxfId="9"/>
    <tableColumn id="3" xr3:uid="{00000000-0010-0000-0200-000003000000}" name="INTERPRETAÇÃO" dataDxfId="8"/>
    <tableColumn id="9" xr3:uid="{00000000-0010-0000-0200-000009000000}" name="REALIZADO EM 2018" dataDxfId="7"/>
    <tableColumn id="4" xr3:uid="{00000000-0010-0000-0200-000004000000}" name="REALIZADO EM 2019" dataDxfId="6"/>
    <tableColumn id="5" xr3:uid="{00000000-0010-0000-0200-000005000000}" name="META 2020" dataDxfId="5"/>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X9"/>
  <sheetViews>
    <sheetView showGridLines="0" tabSelected="1" zoomScale="80" zoomScaleNormal="80" workbookViewId="0">
      <selection activeCell="C5" sqref="C5"/>
    </sheetView>
  </sheetViews>
  <sheetFormatPr defaultRowHeight="14.4" x14ac:dyDescent="0.3"/>
  <cols>
    <col min="1" max="1" width="9.109375" style="1"/>
    <col min="2" max="2" width="9.109375" hidden="1" customWidth="1"/>
    <col min="24" max="24" width="48.6640625" customWidth="1"/>
  </cols>
  <sheetData>
    <row r="3" spans="2:24" ht="33.6" x14ac:dyDescent="0.65">
      <c r="C3" s="2" t="s">
        <v>7</v>
      </c>
    </row>
    <row r="4" spans="2:24" ht="33.6" x14ac:dyDescent="0.65">
      <c r="C4" s="2" t="s">
        <v>5</v>
      </c>
    </row>
    <row r="9" spans="2:24" ht="46.2" x14ac:dyDescent="0.85">
      <c r="B9" s="3" t="e">
        <f>VLOOKUP(C9,#REF!,2,0)</f>
        <v>#REF!</v>
      </c>
      <c r="C9" s="189" t="s">
        <v>6</v>
      </c>
      <c r="D9" s="189"/>
      <c r="E9" s="189"/>
      <c r="F9" s="189"/>
      <c r="G9" s="189"/>
      <c r="H9" s="189"/>
      <c r="I9" s="189"/>
      <c r="J9" s="189"/>
      <c r="K9" s="189"/>
      <c r="L9" s="189"/>
      <c r="M9" s="189"/>
      <c r="N9" s="189"/>
      <c r="O9" s="189"/>
      <c r="P9" s="189"/>
      <c r="Q9" s="189"/>
      <c r="R9" s="189"/>
      <c r="S9" s="189"/>
      <c r="T9" s="189"/>
      <c r="U9" s="189"/>
      <c r="V9" s="189"/>
      <c r="W9" s="189"/>
      <c r="X9" s="189"/>
    </row>
  </sheetData>
  <mergeCells count="1">
    <mergeCell ref="C9:X9"/>
  </mergeCells>
  <dataValidations count="1">
    <dataValidation type="list" allowBlank="1" showInputMessage="1" showErrorMessage="1" sqref="C9:X9" xr:uid="{00000000-0002-0000-0000-000000000000}">
      <formula1>#REF!</formula1>
    </dataValidation>
  </dataValidations>
  <pageMargins left="0.51181102362204722" right="0.51181102362204722" top="0.78740157480314965" bottom="0.78740157480314965"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161"/>
  <sheetViews>
    <sheetView showGridLines="0" zoomScale="90" zoomScaleNormal="90" workbookViewId="0">
      <selection activeCell="C5" sqref="C5"/>
    </sheetView>
  </sheetViews>
  <sheetFormatPr defaultColWidth="9.109375" defaultRowHeight="14.4" outlineLevelRow="3" x14ac:dyDescent="0.3"/>
  <cols>
    <col min="1" max="1" width="3.44140625" style="10" customWidth="1"/>
    <col min="2" max="2" width="3.88671875" style="8" customWidth="1"/>
    <col min="3" max="3" width="47.6640625" style="9" customWidth="1"/>
    <col min="4" max="13" width="14.6640625" style="11" customWidth="1"/>
    <col min="14" max="16384" width="9.109375" style="10"/>
  </cols>
  <sheetData>
    <row r="1" spans="2:13" s="82" customFormat="1" ht="28.8" x14ac:dyDescent="0.55000000000000004">
      <c r="B1" s="16"/>
      <c r="C1" s="91" t="s">
        <v>6</v>
      </c>
      <c r="D1" s="84"/>
      <c r="E1" s="84"/>
      <c r="F1" s="84"/>
      <c r="G1" s="84"/>
      <c r="H1" s="84"/>
      <c r="I1" s="84"/>
      <c r="J1" s="84"/>
      <c r="K1" s="84"/>
      <c r="L1" s="84"/>
      <c r="M1" s="84"/>
    </row>
    <row r="2" spans="2:13" s="82" customFormat="1" x14ac:dyDescent="0.3">
      <c r="B2" s="16"/>
      <c r="C2" s="85" t="s">
        <v>132</v>
      </c>
      <c r="D2" s="84"/>
      <c r="E2" s="84"/>
      <c r="F2" s="84"/>
      <c r="G2" s="96">
        <v>17</v>
      </c>
      <c r="H2" s="96"/>
      <c r="I2" s="96">
        <v>18</v>
      </c>
      <c r="J2" s="96"/>
      <c r="K2" s="96"/>
      <c r="L2" s="96"/>
      <c r="M2" s="84"/>
    </row>
    <row r="3" spans="2:13" s="82" customFormat="1" x14ac:dyDescent="0.3">
      <c r="B3" s="16"/>
      <c r="C3" s="83"/>
      <c r="D3" s="86" t="s">
        <v>130</v>
      </c>
      <c r="E3" s="86" t="s">
        <v>130</v>
      </c>
      <c r="F3" s="86" t="s">
        <v>130</v>
      </c>
      <c r="G3" s="86" t="s">
        <v>131</v>
      </c>
      <c r="H3" s="86" t="s">
        <v>130</v>
      </c>
      <c r="I3" s="86" t="s">
        <v>131</v>
      </c>
      <c r="J3" s="86" t="s">
        <v>130</v>
      </c>
      <c r="K3" s="86" t="s">
        <v>131</v>
      </c>
      <c r="L3" s="86" t="s">
        <v>130</v>
      </c>
      <c r="M3" s="86" t="s">
        <v>131</v>
      </c>
    </row>
    <row r="4" spans="2:13" s="82" customFormat="1" hidden="1" x14ac:dyDescent="0.3">
      <c r="B4" s="16"/>
      <c r="C4" s="83"/>
      <c r="D4" s="87">
        <v>4</v>
      </c>
      <c r="E4" s="87"/>
      <c r="F4" s="87"/>
      <c r="G4" s="87"/>
      <c r="H4" s="87"/>
      <c r="I4" s="87"/>
      <c r="J4" s="87"/>
      <c r="K4" s="87"/>
      <c r="L4" s="87"/>
      <c r="M4" s="87"/>
    </row>
    <row r="5" spans="2:13" s="88" customFormat="1" x14ac:dyDescent="0.3">
      <c r="B5" s="89"/>
      <c r="C5" s="29">
        <v>3</v>
      </c>
      <c r="D5" s="90">
        <v>2015</v>
      </c>
      <c r="E5" s="90">
        <v>2016</v>
      </c>
      <c r="F5" s="90">
        <v>2017</v>
      </c>
      <c r="G5" s="90">
        <v>2017</v>
      </c>
      <c r="H5" s="90">
        <v>2018</v>
      </c>
      <c r="I5" s="90">
        <v>2018</v>
      </c>
      <c r="J5" s="90">
        <v>2019</v>
      </c>
      <c r="K5" s="90">
        <v>2019</v>
      </c>
      <c r="L5" s="90">
        <v>2020</v>
      </c>
      <c r="M5" s="90">
        <v>2020</v>
      </c>
    </row>
    <row r="6" spans="2:13" x14ac:dyDescent="0.3">
      <c r="B6" s="8">
        <v>1</v>
      </c>
      <c r="C6" s="137" t="s">
        <v>0</v>
      </c>
      <c r="D6" s="138">
        <v>304405</v>
      </c>
      <c r="E6" s="138">
        <v>335495</v>
      </c>
      <c r="F6" s="138">
        <v>333241</v>
      </c>
      <c r="G6" s="138">
        <v>335495</v>
      </c>
      <c r="H6" s="138">
        <f>H7+H10</f>
        <v>340909</v>
      </c>
      <c r="I6" s="21">
        <v>345000</v>
      </c>
      <c r="J6" s="138">
        <f>J7+J10</f>
        <v>343240</v>
      </c>
      <c r="K6" s="156">
        <v>400000</v>
      </c>
      <c r="L6" s="156">
        <f>L7+L10</f>
        <v>0</v>
      </c>
      <c r="M6" s="4">
        <v>328076</v>
      </c>
    </row>
    <row r="7" spans="2:13" hidden="1" outlineLevel="1" x14ac:dyDescent="0.3">
      <c r="B7" s="8">
        <v>23</v>
      </c>
      <c r="C7" s="139" t="s">
        <v>8</v>
      </c>
      <c r="D7" s="140">
        <f t="shared" ref="D7:F7" si="0">SUM(D8:D9)</f>
        <v>0</v>
      </c>
      <c r="E7" s="140">
        <f t="shared" si="0"/>
        <v>0</v>
      </c>
      <c r="F7" s="140">
        <f t="shared" si="0"/>
        <v>0</v>
      </c>
      <c r="G7" s="140">
        <v>0</v>
      </c>
      <c r="H7" s="140">
        <f t="shared" ref="H7" si="1">SUM(H8:H9)</f>
        <v>0</v>
      </c>
      <c r="I7" s="22">
        <v>0</v>
      </c>
      <c r="J7" s="140">
        <f t="shared" ref="J7" si="2">SUM(J8:J9)</f>
        <v>0</v>
      </c>
      <c r="K7" s="13"/>
      <c r="L7" s="13">
        <f t="shared" ref="L7" si="3">SUM(L8:L9)</f>
        <v>0</v>
      </c>
      <c r="M7" s="13"/>
    </row>
    <row r="8" spans="2:13" hidden="1" outlineLevel="2" x14ac:dyDescent="0.3">
      <c r="B8" s="8">
        <v>25</v>
      </c>
      <c r="C8" s="141" t="s">
        <v>10</v>
      </c>
      <c r="D8" s="136">
        <v>0</v>
      </c>
      <c r="E8" s="136">
        <v>0</v>
      </c>
      <c r="F8" s="136">
        <v>0</v>
      </c>
      <c r="G8" s="136"/>
      <c r="H8" s="136">
        <v>0</v>
      </c>
      <c r="I8" s="23"/>
      <c r="J8" s="136">
        <v>0</v>
      </c>
      <c r="K8" s="14"/>
      <c r="L8" s="154">
        <v>0</v>
      </c>
      <c r="M8" s="14"/>
    </row>
    <row r="9" spans="2:13" s="12" customFormat="1" hidden="1" outlineLevel="2" x14ac:dyDescent="0.3">
      <c r="B9" s="8">
        <v>26</v>
      </c>
      <c r="C9" s="141" t="s">
        <v>11</v>
      </c>
      <c r="D9" s="136">
        <v>0</v>
      </c>
      <c r="E9" s="136">
        <v>0</v>
      </c>
      <c r="F9" s="136">
        <v>0</v>
      </c>
      <c r="G9" s="136"/>
      <c r="H9" s="136">
        <v>0</v>
      </c>
      <c r="I9" s="23"/>
      <c r="J9" s="136">
        <v>0</v>
      </c>
      <c r="K9" s="14"/>
      <c r="L9" s="154">
        <v>0</v>
      </c>
      <c r="M9" s="14"/>
    </row>
    <row r="10" spans="2:13" hidden="1" outlineLevel="1" collapsed="1" x14ac:dyDescent="0.3">
      <c r="B10" s="8">
        <v>24</v>
      </c>
      <c r="C10" s="142" t="s">
        <v>9</v>
      </c>
      <c r="D10" s="143">
        <f t="shared" ref="D10:F10" si="4">SUM(D11)</f>
        <v>304405</v>
      </c>
      <c r="E10" s="143">
        <f t="shared" si="4"/>
        <v>335495</v>
      </c>
      <c r="F10" s="143">
        <f t="shared" si="4"/>
        <v>333241</v>
      </c>
      <c r="G10" s="143">
        <v>0</v>
      </c>
      <c r="H10" s="143">
        <f t="shared" ref="H10:L10" si="5">SUM(H11)</f>
        <v>340909</v>
      </c>
      <c r="I10" s="24">
        <v>0</v>
      </c>
      <c r="J10" s="143">
        <f t="shared" ref="J10" si="6">SUM(J11)</f>
        <v>343240</v>
      </c>
      <c r="K10" s="15"/>
      <c r="L10" s="153">
        <f t="shared" si="5"/>
        <v>0</v>
      </c>
      <c r="M10" s="15"/>
    </row>
    <row r="11" spans="2:13" hidden="1" outlineLevel="1" x14ac:dyDescent="0.3">
      <c r="B11" s="8">
        <v>28</v>
      </c>
      <c r="C11" s="141" t="s">
        <v>10</v>
      </c>
      <c r="D11" s="136">
        <v>304405</v>
      </c>
      <c r="E11" s="136">
        <v>335495</v>
      </c>
      <c r="F11" s="136">
        <v>333241</v>
      </c>
      <c r="G11" s="136"/>
      <c r="H11" s="136">
        <v>340909</v>
      </c>
      <c r="I11" s="23"/>
      <c r="J11" s="136">
        <v>343240</v>
      </c>
      <c r="K11" s="14"/>
      <c r="L11" s="154">
        <v>0</v>
      </c>
      <c r="M11" s="14"/>
    </row>
    <row r="12" spans="2:13" hidden="1" outlineLevel="1" x14ac:dyDescent="0.3">
      <c r="B12" s="8">
        <v>27</v>
      </c>
      <c r="C12" s="141" t="s">
        <v>11</v>
      </c>
      <c r="D12" s="136">
        <v>0</v>
      </c>
      <c r="E12" s="136">
        <v>0</v>
      </c>
      <c r="F12" s="136">
        <v>0</v>
      </c>
      <c r="G12" s="136"/>
      <c r="H12" s="136">
        <v>0</v>
      </c>
      <c r="I12" s="23"/>
      <c r="J12" s="136">
        <v>0</v>
      </c>
      <c r="K12" s="14"/>
      <c r="L12" s="154">
        <v>0</v>
      </c>
      <c r="M12" s="14"/>
    </row>
    <row r="13" spans="2:13" collapsed="1" x14ac:dyDescent="0.3">
      <c r="B13" s="16">
        <v>2</v>
      </c>
      <c r="C13" s="137" t="s">
        <v>1</v>
      </c>
      <c r="D13" s="138">
        <v>-29107</v>
      </c>
      <c r="E13" s="138">
        <v>-40308</v>
      </c>
      <c r="F13" s="138">
        <v>-40656</v>
      </c>
      <c r="G13" s="144">
        <v>-40308</v>
      </c>
      <c r="H13" s="138">
        <f>SUM(H14:H15)</f>
        <v>-41572</v>
      </c>
      <c r="I13" s="25">
        <v>-25212</v>
      </c>
      <c r="J13" s="138">
        <f>SUM(J14:J15)</f>
        <v>-42505</v>
      </c>
      <c r="K13" s="157">
        <v>-47938</v>
      </c>
      <c r="L13" s="157">
        <f>SUM(L14:L15)</f>
        <v>0</v>
      </c>
      <c r="M13" s="5">
        <f t="shared" ref="M13" si="7">SUM(M14:M15)</f>
        <v>-40627.800000000003</v>
      </c>
    </row>
    <row r="14" spans="2:13" hidden="1" outlineLevel="1" x14ac:dyDescent="0.3">
      <c r="B14" s="8">
        <v>12</v>
      </c>
      <c r="C14" s="141" t="s">
        <v>12</v>
      </c>
      <c r="D14" s="136">
        <v>0</v>
      </c>
      <c r="E14" s="136">
        <v>0</v>
      </c>
      <c r="F14" s="136">
        <v>0</v>
      </c>
      <c r="G14" s="136"/>
      <c r="H14" s="136"/>
      <c r="I14" s="23"/>
      <c r="J14" s="136">
        <v>0</v>
      </c>
      <c r="K14" s="14"/>
      <c r="L14" s="154">
        <v>0</v>
      </c>
      <c r="M14" s="14"/>
    </row>
    <row r="15" spans="2:13" hidden="1" outlineLevel="1" x14ac:dyDescent="0.3">
      <c r="B15" s="8">
        <v>14</v>
      </c>
      <c r="C15" s="141" t="s">
        <v>13</v>
      </c>
      <c r="D15" s="136">
        <v>-29107</v>
      </c>
      <c r="E15" s="136">
        <v>-40308</v>
      </c>
      <c r="F15" s="136">
        <v>-40656</v>
      </c>
      <c r="G15" s="136"/>
      <c r="H15" s="136">
        <v>-41572</v>
      </c>
      <c r="I15" s="23"/>
      <c r="J15" s="136">
        <v>-42505</v>
      </c>
      <c r="K15" s="14"/>
      <c r="L15" s="154">
        <v>0</v>
      </c>
      <c r="M15" s="14">
        <v>-40627.800000000003</v>
      </c>
    </row>
    <row r="16" spans="2:13" collapsed="1" x14ac:dyDescent="0.3">
      <c r="C16" s="145"/>
      <c r="D16" s="136"/>
      <c r="E16" s="136"/>
      <c r="F16" s="136"/>
      <c r="G16" s="136"/>
      <c r="H16" s="136"/>
      <c r="I16" s="23"/>
      <c r="J16" s="136"/>
      <c r="K16" s="14"/>
      <c r="L16" s="14"/>
      <c r="M16" s="14"/>
    </row>
    <row r="17" spans="2:13" ht="15.6" x14ac:dyDescent="0.3">
      <c r="C17" s="146" t="s">
        <v>14</v>
      </c>
      <c r="D17" s="147">
        <f t="shared" ref="D17:F17" si="8">+D6+D13</f>
        <v>275298</v>
      </c>
      <c r="E17" s="147">
        <f t="shared" si="8"/>
        <v>295187</v>
      </c>
      <c r="F17" s="147">
        <f t="shared" si="8"/>
        <v>292585</v>
      </c>
      <c r="G17" s="148">
        <f t="shared" ref="G17:J17" si="9">+G6+G13</f>
        <v>295187</v>
      </c>
      <c r="H17" s="147">
        <f t="shared" si="9"/>
        <v>299337</v>
      </c>
      <c r="I17" s="27">
        <f t="shared" si="9"/>
        <v>319788</v>
      </c>
      <c r="J17" s="147">
        <f t="shared" si="9"/>
        <v>300735</v>
      </c>
      <c r="K17" s="27">
        <f t="shared" ref="K17" si="10">+K6+K13</f>
        <v>352062</v>
      </c>
      <c r="L17" s="27">
        <f t="shared" ref="L17:M17" si="11">+L6+L13</f>
        <v>0</v>
      </c>
      <c r="M17" s="27">
        <f t="shared" si="11"/>
        <v>287448.2</v>
      </c>
    </row>
    <row r="18" spans="2:13" x14ac:dyDescent="0.3">
      <c r="C18" s="145"/>
      <c r="D18" s="136"/>
      <c r="E18" s="136"/>
      <c r="F18" s="136"/>
      <c r="G18" s="136"/>
      <c r="H18" s="136"/>
      <c r="I18" s="23"/>
      <c r="J18" s="136"/>
      <c r="K18" s="14"/>
      <c r="L18" s="14"/>
      <c r="M18" s="14"/>
    </row>
    <row r="19" spans="2:13" x14ac:dyDescent="0.3">
      <c r="B19" s="16">
        <v>19</v>
      </c>
      <c r="C19" s="137" t="s">
        <v>2</v>
      </c>
      <c r="D19" s="138">
        <v>-216274</v>
      </c>
      <c r="E19" s="138">
        <v>-224944</v>
      </c>
      <c r="F19" s="138">
        <v>-236421</v>
      </c>
      <c r="G19" s="144">
        <v>-224944</v>
      </c>
      <c r="H19" s="138">
        <f>SUM(H20:H21)</f>
        <v>-210878</v>
      </c>
      <c r="I19" s="25">
        <v>-248505</v>
      </c>
      <c r="J19" s="138">
        <f>SUM(J20:J21)</f>
        <v>-201661</v>
      </c>
      <c r="K19" s="157">
        <v>-238917</v>
      </c>
      <c r="L19" s="157">
        <f>SUM(L20:L21)</f>
        <v>0</v>
      </c>
      <c r="M19" s="5">
        <f t="shared" ref="M19" si="12">SUM(M20:M21)</f>
        <v>-223163.57</v>
      </c>
    </row>
    <row r="20" spans="2:13" hidden="1" outlineLevel="1" x14ac:dyDescent="0.3">
      <c r="B20" s="8">
        <v>3</v>
      </c>
      <c r="C20" s="141" t="s">
        <v>15</v>
      </c>
      <c r="D20" s="136">
        <v>0</v>
      </c>
      <c r="E20" s="136">
        <v>0</v>
      </c>
      <c r="F20" s="136">
        <v>0</v>
      </c>
      <c r="G20" s="136"/>
      <c r="H20" s="136">
        <v>0</v>
      </c>
      <c r="I20" s="23"/>
      <c r="J20" s="136"/>
      <c r="K20" s="14"/>
      <c r="L20" s="14"/>
      <c r="M20" s="14"/>
    </row>
    <row r="21" spans="2:13" hidden="1" outlineLevel="1" x14ac:dyDescent="0.3">
      <c r="B21" s="8">
        <v>22</v>
      </c>
      <c r="C21" s="141" t="s">
        <v>16</v>
      </c>
      <c r="D21" s="136">
        <v>-216274</v>
      </c>
      <c r="E21" s="136">
        <v>-224944</v>
      </c>
      <c r="F21" s="136">
        <v>-236421</v>
      </c>
      <c r="G21" s="136"/>
      <c r="H21" s="136">
        <v>-210878</v>
      </c>
      <c r="I21" s="23"/>
      <c r="J21" s="136">
        <v>-201661</v>
      </c>
      <c r="K21" s="14"/>
      <c r="L21" s="14"/>
      <c r="M21" s="14">
        <v>-223163.57</v>
      </c>
    </row>
    <row r="22" spans="2:13" collapsed="1" x14ac:dyDescent="0.3">
      <c r="C22" s="145"/>
      <c r="D22" s="136"/>
      <c r="E22" s="136"/>
      <c r="F22" s="136"/>
      <c r="G22" s="136"/>
      <c r="H22" s="136"/>
      <c r="I22" s="23"/>
      <c r="J22" s="136"/>
      <c r="K22" s="14"/>
      <c r="L22" s="14"/>
      <c r="M22" s="14"/>
    </row>
    <row r="23" spans="2:13" ht="15.6" x14ac:dyDescent="0.3">
      <c r="C23" s="28" t="s">
        <v>17</v>
      </c>
      <c r="D23" s="17">
        <f>+D17+D19</f>
        <v>59024</v>
      </c>
      <c r="E23" s="17">
        <f>+E17+E19</f>
        <v>70243</v>
      </c>
      <c r="F23" s="17">
        <f>+F17+F19</f>
        <v>56164</v>
      </c>
      <c r="G23" s="17">
        <f t="shared" ref="G23:I23" si="13">+G17+G19</f>
        <v>70243</v>
      </c>
      <c r="H23" s="17">
        <f>+H17+H19</f>
        <v>88459</v>
      </c>
      <c r="I23" s="17">
        <f t="shared" si="13"/>
        <v>71283</v>
      </c>
      <c r="J23" s="17">
        <f>+J17+J19</f>
        <v>99074</v>
      </c>
      <c r="K23" s="17">
        <f t="shared" ref="K23" si="14">+K17+K19</f>
        <v>113145</v>
      </c>
      <c r="L23" s="17">
        <f>+L17+L19</f>
        <v>0</v>
      </c>
      <c r="M23" s="17">
        <f t="shared" ref="M23" si="15">+M17+M19</f>
        <v>64284.630000000005</v>
      </c>
    </row>
    <row r="24" spans="2:13" x14ac:dyDescent="0.3">
      <c r="C24" s="26"/>
      <c r="D24" s="23"/>
      <c r="E24" s="23"/>
      <c r="F24" s="23"/>
      <c r="G24" s="23"/>
      <c r="H24" s="23"/>
      <c r="I24" s="23"/>
      <c r="J24" s="23"/>
      <c r="K24" s="14"/>
      <c r="L24" s="14"/>
      <c r="M24" s="14"/>
    </row>
    <row r="25" spans="2:13" x14ac:dyDescent="0.3">
      <c r="B25" s="8">
        <v>4</v>
      </c>
      <c r="C25" s="137" t="s">
        <v>18</v>
      </c>
      <c r="D25" s="138">
        <v>-50092</v>
      </c>
      <c r="E25" s="138">
        <v>-60665</v>
      </c>
      <c r="F25" s="138">
        <v>-66858</v>
      </c>
      <c r="G25" s="138">
        <v>-60667</v>
      </c>
      <c r="H25" s="138">
        <f>H26+H38+H43+H51+H57+H61+H78+H87+H98+H107+H115+H123</f>
        <v>-67128</v>
      </c>
      <c r="I25" s="138">
        <v>-62387</v>
      </c>
      <c r="J25" s="138">
        <f>J26+J38+J43+J51+J57+J61+J78+J87+J98+J107+J115+J123</f>
        <v>-61178</v>
      </c>
      <c r="K25" s="156">
        <v>-76183</v>
      </c>
      <c r="L25" s="156">
        <f>L26+L38+L43+L51+L57+L61+L78+L87+L98+L107+L115+L123</f>
        <v>0</v>
      </c>
      <c r="M25" s="4">
        <v>-64925.25</v>
      </c>
    </row>
    <row r="26" spans="2:13" hidden="1" outlineLevel="1" x14ac:dyDescent="0.3">
      <c r="B26" s="8">
        <v>29</v>
      </c>
      <c r="C26" s="142" t="s">
        <v>19</v>
      </c>
      <c r="D26" s="143">
        <f t="shared" ref="D26:F26" si="16">SUM(D27:D37)</f>
        <v>-31853</v>
      </c>
      <c r="E26" s="143">
        <f t="shared" si="16"/>
        <v>-41632</v>
      </c>
      <c r="F26" s="143">
        <f t="shared" si="16"/>
        <v>-40811</v>
      </c>
      <c r="G26" s="149"/>
      <c r="H26" s="143">
        <f t="shared" ref="H26" si="17">SUM(H27:H37)</f>
        <v>-41805</v>
      </c>
      <c r="I26" s="149"/>
      <c r="J26" s="143">
        <f t="shared" ref="J26" si="18">SUM(J27:J37)</f>
        <v>-37542</v>
      </c>
      <c r="K26" s="18"/>
      <c r="L26" s="18">
        <f t="shared" ref="L26" si="19">SUM(L27:L37)</f>
        <v>0</v>
      </c>
      <c r="M26" s="18"/>
    </row>
    <row r="27" spans="2:13" hidden="1" outlineLevel="2" x14ac:dyDescent="0.3">
      <c r="B27" s="8">
        <v>32</v>
      </c>
      <c r="C27" s="141" t="s">
        <v>20</v>
      </c>
      <c r="D27" s="136">
        <v>-18238</v>
      </c>
      <c r="E27" s="136">
        <v>-20281</v>
      </c>
      <c r="F27" s="136">
        <v>-18251</v>
      </c>
      <c r="G27" s="136"/>
      <c r="H27" s="136">
        <v>-17967</v>
      </c>
      <c r="I27" s="136"/>
      <c r="J27" s="136">
        <v>-19991</v>
      </c>
      <c r="K27" s="14"/>
      <c r="L27" s="154">
        <v>0</v>
      </c>
      <c r="M27" s="14"/>
    </row>
    <row r="28" spans="2:13" hidden="1" outlineLevel="2" x14ac:dyDescent="0.3">
      <c r="B28" s="8">
        <v>35</v>
      </c>
      <c r="C28" s="141" t="s">
        <v>21</v>
      </c>
      <c r="D28" s="136">
        <v>0</v>
      </c>
      <c r="E28" s="136">
        <v>0</v>
      </c>
      <c r="F28" s="136">
        <v>0</v>
      </c>
      <c r="G28" s="136"/>
      <c r="H28" s="136" t="s">
        <v>292</v>
      </c>
      <c r="I28" s="136"/>
      <c r="J28" s="136">
        <v>0</v>
      </c>
      <c r="K28" s="14"/>
      <c r="L28" s="154">
        <v>0</v>
      </c>
      <c r="M28" s="14"/>
    </row>
    <row r="29" spans="2:13" hidden="1" outlineLevel="2" x14ac:dyDescent="0.3">
      <c r="B29" s="8">
        <v>36</v>
      </c>
      <c r="C29" s="141" t="s">
        <v>22</v>
      </c>
      <c r="D29" s="136">
        <v>-1782</v>
      </c>
      <c r="E29" s="136">
        <v>-2450</v>
      </c>
      <c r="F29" s="136">
        <v>-2229</v>
      </c>
      <c r="G29" s="136"/>
      <c r="H29" s="136">
        <v>-1969</v>
      </c>
      <c r="I29" s="136"/>
      <c r="J29" s="136">
        <v>-2119</v>
      </c>
      <c r="K29" s="14"/>
      <c r="L29" s="154">
        <v>0</v>
      </c>
      <c r="M29" s="14"/>
    </row>
    <row r="30" spans="2:13" hidden="1" outlineLevel="2" x14ac:dyDescent="0.3">
      <c r="B30" s="8">
        <v>37</v>
      </c>
      <c r="C30" s="141" t="s">
        <v>23</v>
      </c>
      <c r="D30" s="136">
        <v>-1686</v>
      </c>
      <c r="E30" s="136">
        <v>-1796</v>
      </c>
      <c r="F30" s="136">
        <v>-1640</v>
      </c>
      <c r="G30" s="136"/>
      <c r="H30" s="136">
        <v>-1711</v>
      </c>
      <c r="I30" s="136"/>
      <c r="J30" s="136">
        <v>-1484</v>
      </c>
      <c r="K30" s="14"/>
      <c r="L30" s="154">
        <v>0</v>
      </c>
      <c r="M30" s="14"/>
    </row>
    <row r="31" spans="2:13" hidden="1" outlineLevel="2" x14ac:dyDescent="0.3">
      <c r="B31" s="8">
        <v>38</v>
      </c>
      <c r="C31" s="141" t="s">
        <v>24</v>
      </c>
      <c r="D31" s="136">
        <v>-1227</v>
      </c>
      <c r="E31" s="136">
        <v>-1365</v>
      </c>
      <c r="F31" s="136">
        <v>-1111</v>
      </c>
      <c r="G31" s="136"/>
      <c r="H31" s="136">
        <v>-1288</v>
      </c>
      <c r="I31" s="136"/>
      <c r="J31" s="136">
        <v>-1415</v>
      </c>
      <c r="K31" s="14"/>
      <c r="L31" s="154">
        <v>0</v>
      </c>
      <c r="M31" s="14"/>
    </row>
    <row r="32" spans="2:13" hidden="1" outlineLevel="2" x14ac:dyDescent="0.3">
      <c r="B32" s="8">
        <v>39</v>
      </c>
      <c r="C32" s="141" t="s">
        <v>25</v>
      </c>
      <c r="D32" s="136">
        <v>-1878</v>
      </c>
      <c r="E32" s="136">
        <v>-2215</v>
      </c>
      <c r="F32" s="136">
        <v>-2821</v>
      </c>
      <c r="G32" s="136"/>
      <c r="H32" s="136">
        <v>-1873</v>
      </c>
      <c r="I32" s="136"/>
      <c r="J32" s="136">
        <v>-1980</v>
      </c>
      <c r="K32" s="14"/>
      <c r="L32" s="154">
        <v>0</v>
      </c>
      <c r="M32" s="14"/>
    </row>
    <row r="33" spans="2:73" hidden="1" outlineLevel="2" x14ac:dyDescent="0.3">
      <c r="B33" s="8">
        <v>40</v>
      </c>
      <c r="C33" s="141" t="s">
        <v>26</v>
      </c>
      <c r="D33" s="136">
        <v>-95</v>
      </c>
      <c r="E33" s="136">
        <v>-288</v>
      </c>
      <c r="F33" s="136">
        <v>-4057</v>
      </c>
      <c r="G33" s="136"/>
      <c r="H33" s="136">
        <v>-1448</v>
      </c>
      <c r="I33" s="136"/>
      <c r="J33" s="136">
        <v>-16</v>
      </c>
      <c r="K33" s="14"/>
      <c r="L33" s="154">
        <v>0</v>
      </c>
      <c r="M33" s="14"/>
    </row>
    <row r="34" spans="2:73" hidden="1" outlineLevel="2" x14ac:dyDescent="0.3">
      <c r="B34" s="8">
        <v>42</v>
      </c>
      <c r="C34" s="141" t="s">
        <v>27</v>
      </c>
      <c r="D34" s="136">
        <v>-3324</v>
      </c>
      <c r="E34" s="136">
        <v>-8235</v>
      </c>
      <c r="F34" s="136">
        <v>-6278</v>
      </c>
      <c r="G34" s="136"/>
      <c r="H34" s="136">
        <v>-10637</v>
      </c>
      <c r="I34" s="136"/>
      <c r="J34" s="136">
        <v>-5920</v>
      </c>
      <c r="K34" s="14"/>
      <c r="L34" s="154">
        <v>0</v>
      </c>
      <c r="M34" s="14"/>
    </row>
    <row r="35" spans="2:73" hidden="1" outlineLevel="2" x14ac:dyDescent="0.3">
      <c r="B35" s="8">
        <v>43</v>
      </c>
      <c r="C35" s="141" t="s">
        <v>28</v>
      </c>
      <c r="D35" s="136">
        <v>-129</v>
      </c>
      <c r="E35" s="136">
        <v>-128</v>
      </c>
      <c r="F35" s="136">
        <v>-116</v>
      </c>
      <c r="G35" s="136"/>
      <c r="H35" s="136">
        <v>-115</v>
      </c>
      <c r="I35" s="136"/>
      <c r="J35" s="136">
        <v>-115</v>
      </c>
      <c r="K35" s="14"/>
      <c r="L35" s="154">
        <v>0</v>
      </c>
      <c r="M35" s="14"/>
    </row>
    <row r="36" spans="2:73" hidden="1" outlineLevel="2" x14ac:dyDescent="0.3">
      <c r="B36" s="8">
        <v>44</v>
      </c>
      <c r="C36" s="141" t="s">
        <v>29</v>
      </c>
      <c r="D36" s="136">
        <v>-309</v>
      </c>
      <c r="E36" s="136">
        <v>-354</v>
      </c>
      <c r="F36" s="136">
        <v>-304</v>
      </c>
      <c r="G36" s="136"/>
      <c r="H36" s="136">
        <v>-269</v>
      </c>
      <c r="I36" s="136"/>
      <c r="J36" s="136">
        <v>-260</v>
      </c>
      <c r="K36" s="14"/>
      <c r="L36" s="154">
        <v>0</v>
      </c>
      <c r="M36" s="14"/>
    </row>
    <row r="37" spans="2:73" hidden="1" outlineLevel="2" x14ac:dyDescent="0.3">
      <c r="B37" s="8">
        <v>45</v>
      </c>
      <c r="C37" s="141" t="s">
        <v>30</v>
      </c>
      <c r="D37" s="136">
        <v>-3185</v>
      </c>
      <c r="E37" s="136">
        <v>-4520</v>
      </c>
      <c r="F37" s="136">
        <v>-4004</v>
      </c>
      <c r="G37" s="136"/>
      <c r="H37" s="136">
        <v>-4528</v>
      </c>
      <c r="I37" s="136"/>
      <c r="J37" s="136">
        <v>-4242</v>
      </c>
      <c r="K37" s="14"/>
      <c r="L37" s="154">
        <v>0</v>
      </c>
      <c r="M37" s="14"/>
    </row>
    <row r="38" spans="2:73" hidden="1" outlineLevel="1" collapsed="1" x14ac:dyDescent="0.3">
      <c r="B38" s="8">
        <v>46</v>
      </c>
      <c r="C38" s="142" t="s">
        <v>31</v>
      </c>
      <c r="D38" s="143">
        <f t="shared" ref="D38:F38" si="20">SUM(D39:D42)</f>
        <v>-7837</v>
      </c>
      <c r="E38" s="143">
        <f t="shared" si="20"/>
        <v>-9047</v>
      </c>
      <c r="F38" s="143">
        <f t="shared" si="20"/>
        <v>-8173</v>
      </c>
      <c r="G38" s="149"/>
      <c r="H38" s="143">
        <f t="shared" ref="H38" si="21">SUM(H39:H42)</f>
        <v>-7207</v>
      </c>
      <c r="I38" s="149"/>
      <c r="J38" s="143">
        <f t="shared" ref="J38" si="22">SUM(J39:J42)</f>
        <v>-6514</v>
      </c>
      <c r="K38" s="18"/>
      <c r="L38" s="18">
        <f t="shared" ref="L38" si="23">SUM(L39:L42)</f>
        <v>0</v>
      </c>
      <c r="M38" s="18"/>
    </row>
    <row r="39" spans="2:73" hidden="1" outlineLevel="2" x14ac:dyDescent="0.3">
      <c r="B39" s="8">
        <v>47</v>
      </c>
      <c r="C39" s="141" t="s">
        <v>32</v>
      </c>
      <c r="D39" s="136">
        <v>-7089</v>
      </c>
      <c r="E39" s="136">
        <v>-6961</v>
      </c>
      <c r="F39" s="136">
        <v>-6923</v>
      </c>
      <c r="G39" s="136"/>
      <c r="H39" s="136">
        <v>-6642</v>
      </c>
      <c r="I39" s="136"/>
      <c r="J39" s="136">
        <v>-6102</v>
      </c>
      <c r="K39" s="14"/>
      <c r="L39" s="154">
        <v>0</v>
      </c>
      <c r="M39" s="14"/>
    </row>
    <row r="40" spans="2:73" hidden="1" outlineLevel="2" x14ac:dyDescent="0.3">
      <c r="B40" s="8">
        <v>48</v>
      </c>
      <c r="C40" s="141" t="s">
        <v>33</v>
      </c>
      <c r="D40" s="136">
        <v>-732</v>
      </c>
      <c r="E40" s="136">
        <v>-2073</v>
      </c>
      <c r="F40" s="136">
        <v>-1233</v>
      </c>
      <c r="G40" s="136"/>
      <c r="H40" s="136">
        <v>-531</v>
      </c>
      <c r="I40" s="136"/>
      <c r="J40" s="136">
        <v>-397</v>
      </c>
      <c r="K40" s="14"/>
      <c r="L40" s="154">
        <v>0</v>
      </c>
      <c r="M40" s="14"/>
    </row>
    <row r="41" spans="2:73" hidden="1" outlineLevel="2" x14ac:dyDescent="0.3">
      <c r="B41" s="8">
        <v>49</v>
      </c>
      <c r="C41" s="141" t="s">
        <v>34</v>
      </c>
      <c r="D41" s="136">
        <v>-16</v>
      </c>
      <c r="E41" s="136">
        <v>-13</v>
      </c>
      <c r="F41" s="136">
        <v>-17</v>
      </c>
      <c r="G41" s="136"/>
      <c r="H41" s="136">
        <v>-34</v>
      </c>
      <c r="I41" s="136"/>
      <c r="J41" s="136">
        <v>-15</v>
      </c>
      <c r="K41" s="14"/>
      <c r="L41" s="154">
        <v>0</v>
      </c>
      <c r="M41" s="14"/>
    </row>
    <row r="42" spans="2:73" hidden="1" outlineLevel="2" x14ac:dyDescent="0.3">
      <c r="B42" s="8">
        <v>50</v>
      </c>
      <c r="C42" s="141" t="s">
        <v>30</v>
      </c>
      <c r="D42" s="136">
        <v>0</v>
      </c>
      <c r="E42" s="136">
        <v>0</v>
      </c>
      <c r="F42" s="136">
        <v>0</v>
      </c>
      <c r="G42" s="136"/>
      <c r="H42" s="136">
        <v>0</v>
      </c>
      <c r="I42" s="136"/>
      <c r="J42" s="136">
        <v>0</v>
      </c>
      <c r="K42" s="14"/>
      <c r="L42" s="154">
        <v>0</v>
      </c>
      <c r="M42" s="14"/>
    </row>
    <row r="43" spans="2:73" hidden="1" outlineLevel="1" collapsed="1" x14ac:dyDescent="0.3">
      <c r="B43" s="8">
        <v>51</v>
      </c>
      <c r="C43" s="142" t="s">
        <v>35</v>
      </c>
      <c r="D43" s="143">
        <f t="shared" ref="D43:F43" si="24">SUM(D44:D50)</f>
        <v>-363</v>
      </c>
      <c r="E43" s="143">
        <f t="shared" si="24"/>
        <v>-1590</v>
      </c>
      <c r="F43" s="143">
        <f t="shared" si="24"/>
        <v>-1103</v>
      </c>
      <c r="G43" s="149"/>
      <c r="H43" s="143">
        <f t="shared" ref="H43" si="25">SUM(H44:H50)</f>
        <v>-1240</v>
      </c>
      <c r="I43" s="149"/>
      <c r="J43" s="143">
        <f t="shared" ref="J43" si="26">SUM(J44:J50)</f>
        <v>-1165</v>
      </c>
      <c r="K43" s="18"/>
      <c r="L43" s="18">
        <f t="shared" ref="L43" si="27">SUM(L44:L50)</f>
        <v>0</v>
      </c>
      <c r="M43" s="18"/>
    </row>
    <row r="44" spans="2:73" hidden="1" outlineLevel="2" x14ac:dyDescent="0.3">
      <c r="B44" s="8">
        <v>52</v>
      </c>
      <c r="C44" s="141" t="s">
        <v>36</v>
      </c>
      <c r="D44" s="136">
        <v>-270</v>
      </c>
      <c r="E44" s="136">
        <v>-1446</v>
      </c>
      <c r="F44" s="136">
        <v>-957</v>
      </c>
      <c r="G44" s="136"/>
      <c r="H44" s="136">
        <v>-1050</v>
      </c>
      <c r="I44" s="136"/>
      <c r="J44" s="136">
        <v>-984</v>
      </c>
      <c r="K44" s="14"/>
      <c r="L44" s="154">
        <v>0</v>
      </c>
      <c r="M44" s="14"/>
    </row>
    <row r="45" spans="2:73" hidden="1" outlineLevel="2" x14ac:dyDescent="0.3">
      <c r="B45" s="8">
        <v>53</v>
      </c>
      <c r="C45" s="141" t="s">
        <v>37</v>
      </c>
      <c r="D45" s="136">
        <v>0</v>
      </c>
      <c r="E45" s="136">
        <v>0</v>
      </c>
      <c r="F45" s="136">
        <v>0</v>
      </c>
      <c r="G45" s="136"/>
      <c r="H45" s="136">
        <v>0</v>
      </c>
      <c r="I45" s="136"/>
      <c r="J45" s="136">
        <v>0</v>
      </c>
      <c r="K45" s="14"/>
      <c r="L45" s="154">
        <v>0</v>
      </c>
      <c r="M45" s="14"/>
    </row>
    <row r="46" spans="2:73" hidden="1" outlineLevel="2" x14ac:dyDescent="0.3">
      <c r="B46" s="8">
        <v>54</v>
      </c>
      <c r="C46" s="141" t="s">
        <v>38</v>
      </c>
      <c r="D46" s="136">
        <v>0</v>
      </c>
      <c r="E46" s="136">
        <v>0</v>
      </c>
      <c r="F46" s="136">
        <v>0</v>
      </c>
      <c r="G46" s="136"/>
      <c r="H46" s="136">
        <v>0</v>
      </c>
      <c r="I46" s="136"/>
      <c r="J46" s="136">
        <v>0</v>
      </c>
      <c r="K46" s="14"/>
      <c r="L46" s="154">
        <v>0</v>
      </c>
      <c r="M46" s="14"/>
    </row>
    <row r="47" spans="2:73" hidden="1" outlineLevel="2" x14ac:dyDescent="0.3">
      <c r="B47" s="8">
        <v>55</v>
      </c>
      <c r="C47" s="141" t="s">
        <v>39</v>
      </c>
      <c r="D47" s="136">
        <v>0</v>
      </c>
      <c r="E47" s="136">
        <v>0</v>
      </c>
      <c r="F47" s="136">
        <v>0</v>
      </c>
      <c r="G47" s="136"/>
      <c r="H47" s="136">
        <v>0</v>
      </c>
      <c r="I47" s="136"/>
      <c r="J47" s="136">
        <v>0</v>
      </c>
      <c r="K47" s="14"/>
      <c r="L47" s="154">
        <v>0</v>
      </c>
      <c r="M47" s="14"/>
      <c r="BR47" s="10">
        <v>9143</v>
      </c>
      <c r="BS47" s="10">
        <v>9143</v>
      </c>
      <c r="BT47" s="10">
        <v>9143</v>
      </c>
      <c r="BU47" s="10">
        <v>9143</v>
      </c>
    </row>
    <row r="48" spans="2:73" hidden="1" outlineLevel="2" x14ac:dyDescent="0.3">
      <c r="B48" s="8">
        <v>56</v>
      </c>
      <c r="C48" s="141" t="s">
        <v>40</v>
      </c>
      <c r="D48" s="136">
        <v>0</v>
      </c>
      <c r="E48" s="136">
        <v>0</v>
      </c>
      <c r="F48" s="136">
        <v>0</v>
      </c>
      <c r="G48" s="136"/>
      <c r="H48" s="136">
        <v>0</v>
      </c>
      <c r="I48" s="136"/>
      <c r="J48" s="136">
        <v>0</v>
      </c>
      <c r="K48" s="14"/>
      <c r="L48" s="154">
        <v>0</v>
      </c>
      <c r="M48" s="14"/>
    </row>
    <row r="49" spans="2:73" hidden="1" outlineLevel="2" x14ac:dyDescent="0.3">
      <c r="B49" s="8">
        <v>57</v>
      </c>
      <c r="C49" s="141" t="s">
        <v>41</v>
      </c>
      <c r="D49" s="136">
        <v>-7</v>
      </c>
      <c r="E49" s="136">
        <v>-4</v>
      </c>
      <c r="F49" s="136">
        <v>-4</v>
      </c>
      <c r="G49" s="136"/>
      <c r="H49" s="136">
        <v>-19</v>
      </c>
      <c r="I49" s="136"/>
      <c r="J49" s="136">
        <v>-42</v>
      </c>
      <c r="K49" s="14"/>
      <c r="L49" s="154">
        <v>0</v>
      </c>
      <c r="M49" s="14"/>
    </row>
    <row r="50" spans="2:73" hidden="1" outlineLevel="2" x14ac:dyDescent="0.3">
      <c r="B50" s="8">
        <v>58</v>
      </c>
      <c r="C50" s="141" t="s">
        <v>42</v>
      </c>
      <c r="D50" s="136">
        <v>-86</v>
      </c>
      <c r="E50" s="136">
        <v>-140</v>
      </c>
      <c r="F50" s="136">
        <v>-142</v>
      </c>
      <c r="G50" s="136"/>
      <c r="H50" s="136">
        <v>-171</v>
      </c>
      <c r="I50" s="136"/>
      <c r="J50" s="136">
        <v>-139</v>
      </c>
      <c r="K50" s="14"/>
      <c r="L50" s="154">
        <v>0</v>
      </c>
      <c r="M50" s="14"/>
    </row>
    <row r="51" spans="2:73" hidden="1" outlineLevel="1" collapsed="1" x14ac:dyDescent="0.3">
      <c r="B51" s="8">
        <v>59</v>
      </c>
      <c r="C51" s="142" t="s">
        <v>43</v>
      </c>
      <c r="D51" s="143">
        <f t="shared" ref="D51:F51" si="28">SUM(D52:D56)</f>
        <v>-76</v>
      </c>
      <c r="E51" s="143">
        <f t="shared" si="28"/>
        <v>-67</v>
      </c>
      <c r="F51" s="143">
        <f t="shared" si="28"/>
        <v>-73</v>
      </c>
      <c r="G51" s="149"/>
      <c r="H51" s="143">
        <f t="shared" ref="H51" si="29">SUM(H52:H56)</f>
        <v>-122</v>
      </c>
      <c r="I51" s="149"/>
      <c r="J51" s="143">
        <f t="shared" ref="J51" si="30">SUM(J52:J56)</f>
        <v>-110</v>
      </c>
      <c r="K51" s="18"/>
      <c r="L51" s="18">
        <f t="shared" ref="L51" si="31">SUM(L52:L56)</f>
        <v>0</v>
      </c>
      <c r="M51" s="18"/>
    </row>
    <row r="52" spans="2:73" hidden="1" outlineLevel="2" x14ac:dyDescent="0.3">
      <c r="B52" s="8">
        <v>60</v>
      </c>
      <c r="C52" s="141" t="s">
        <v>44</v>
      </c>
      <c r="D52" s="136">
        <v>0</v>
      </c>
      <c r="E52" s="136">
        <v>0</v>
      </c>
      <c r="F52" s="136">
        <v>0</v>
      </c>
      <c r="G52" s="136"/>
      <c r="H52" s="136">
        <v>0</v>
      </c>
      <c r="I52" s="136"/>
      <c r="J52" s="136">
        <v>0</v>
      </c>
      <c r="K52" s="14"/>
      <c r="L52" s="154">
        <v>0</v>
      </c>
      <c r="M52" s="14"/>
    </row>
    <row r="53" spans="2:73" hidden="1" outlineLevel="2" x14ac:dyDescent="0.3">
      <c r="B53" s="8">
        <v>61</v>
      </c>
      <c r="C53" s="141" t="s">
        <v>45</v>
      </c>
      <c r="D53" s="136">
        <v>0</v>
      </c>
      <c r="E53" s="136">
        <v>0</v>
      </c>
      <c r="F53" s="136">
        <v>0</v>
      </c>
      <c r="G53" s="136"/>
      <c r="H53" s="136">
        <v>0</v>
      </c>
      <c r="I53" s="136"/>
      <c r="J53" s="136">
        <v>0</v>
      </c>
      <c r="K53" s="14"/>
      <c r="L53" s="154">
        <v>0</v>
      </c>
      <c r="M53" s="14"/>
    </row>
    <row r="54" spans="2:73" hidden="1" outlineLevel="2" x14ac:dyDescent="0.3">
      <c r="B54" s="8">
        <v>62</v>
      </c>
      <c r="C54" s="141" t="s">
        <v>46</v>
      </c>
      <c r="D54" s="136">
        <v>0</v>
      </c>
      <c r="E54" s="136">
        <v>0</v>
      </c>
      <c r="F54" s="136">
        <v>0</v>
      </c>
      <c r="G54" s="136"/>
      <c r="H54" s="136">
        <v>0</v>
      </c>
      <c r="I54" s="136"/>
      <c r="J54" s="136">
        <v>0</v>
      </c>
      <c r="K54" s="14"/>
      <c r="L54" s="154">
        <v>0</v>
      </c>
      <c r="M54" s="14"/>
    </row>
    <row r="55" spans="2:73" hidden="1" outlineLevel="2" x14ac:dyDescent="0.3">
      <c r="B55" s="8">
        <v>63</v>
      </c>
      <c r="C55" s="141" t="s">
        <v>47</v>
      </c>
      <c r="D55" s="136">
        <v>-76</v>
      </c>
      <c r="E55" s="136">
        <v>-67</v>
      </c>
      <c r="F55" s="136">
        <v>-73</v>
      </c>
      <c r="G55" s="136"/>
      <c r="H55" s="136">
        <v>-122</v>
      </c>
      <c r="I55" s="136"/>
      <c r="J55" s="136">
        <v>-110</v>
      </c>
      <c r="K55" s="14"/>
      <c r="L55" s="154">
        <v>0</v>
      </c>
      <c r="M55" s="14"/>
    </row>
    <row r="56" spans="2:73" hidden="1" outlineLevel="2" x14ac:dyDescent="0.3">
      <c r="B56" s="8">
        <v>64</v>
      </c>
      <c r="C56" s="141" t="s">
        <v>48</v>
      </c>
      <c r="D56" s="136">
        <v>0</v>
      </c>
      <c r="E56" s="136">
        <v>0</v>
      </c>
      <c r="F56" s="136">
        <v>0</v>
      </c>
      <c r="G56" s="136"/>
      <c r="H56" s="136">
        <v>0</v>
      </c>
      <c r="I56" s="136"/>
      <c r="J56" s="136">
        <v>0</v>
      </c>
      <c r="K56" s="14"/>
      <c r="L56" s="154">
        <v>0</v>
      </c>
      <c r="M56" s="14"/>
    </row>
    <row r="57" spans="2:73" hidden="1" outlineLevel="1" collapsed="1" x14ac:dyDescent="0.3">
      <c r="B57" s="8">
        <v>65</v>
      </c>
      <c r="C57" s="142" t="s">
        <v>49</v>
      </c>
      <c r="D57" s="143">
        <f t="shared" ref="D57:F57" si="32">SUM(D58:D60)</f>
        <v>-2436</v>
      </c>
      <c r="E57" s="143">
        <f t="shared" si="32"/>
        <v>-2392</v>
      </c>
      <c r="F57" s="143">
        <f t="shared" si="32"/>
        <v>-2220</v>
      </c>
      <c r="G57" s="149"/>
      <c r="H57" s="143">
        <f t="shared" ref="H57" si="33">SUM(H58:H60)</f>
        <v>-2360</v>
      </c>
      <c r="I57" s="149"/>
      <c r="J57" s="143">
        <f t="shared" ref="J57" si="34">SUM(J58:J60)</f>
        <v>-1981</v>
      </c>
      <c r="K57" s="18"/>
      <c r="L57" s="18">
        <f t="shared" ref="L57" si="35">SUM(L58:L60)</f>
        <v>0</v>
      </c>
      <c r="M57" s="18"/>
      <c r="BR57" s="10">
        <v>224</v>
      </c>
      <c r="BS57" s="10">
        <v>146</v>
      </c>
      <c r="BT57" s="10">
        <v>16</v>
      </c>
      <c r="BU57" s="10">
        <v>16</v>
      </c>
    </row>
    <row r="58" spans="2:73" hidden="1" outlineLevel="2" x14ac:dyDescent="0.3">
      <c r="B58" s="8">
        <v>66</v>
      </c>
      <c r="C58" s="141" t="s">
        <v>50</v>
      </c>
      <c r="D58" s="136">
        <v>-1639</v>
      </c>
      <c r="E58" s="136">
        <v>-1568</v>
      </c>
      <c r="F58" s="136">
        <v>-1472</v>
      </c>
      <c r="G58" s="136"/>
      <c r="H58" s="136">
        <v>-1603</v>
      </c>
      <c r="I58" s="136"/>
      <c r="J58" s="136">
        <v>-1268</v>
      </c>
      <c r="K58" s="14"/>
      <c r="L58" s="154">
        <v>0</v>
      </c>
      <c r="M58" s="14"/>
    </row>
    <row r="59" spans="2:73" hidden="1" outlineLevel="2" x14ac:dyDescent="0.3">
      <c r="B59" s="8">
        <v>67</v>
      </c>
      <c r="C59" s="141" t="s">
        <v>51</v>
      </c>
      <c r="D59" s="136">
        <v>-640</v>
      </c>
      <c r="E59" s="136">
        <v>-628</v>
      </c>
      <c r="F59" s="136">
        <v>-455</v>
      </c>
      <c r="G59" s="136"/>
      <c r="H59" s="136">
        <v>-608</v>
      </c>
      <c r="I59" s="136"/>
      <c r="J59" s="136">
        <v>-545</v>
      </c>
      <c r="K59" s="14"/>
      <c r="L59" s="154">
        <v>0</v>
      </c>
      <c r="M59" s="14"/>
    </row>
    <row r="60" spans="2:73" hidden="1" outlineLevel="2" x14ac:dyDescent="0.3">
      <c r="B60" s="8">
        <v>68</v>
      </c>
      <c r="C60" s="141" t="s">
        <v>52</v>
      </c>
      <c r="D60" s="136">
        <v>-157</v>
      </c>
      <c r="E60" s="136">
        <v>-196</v>
      </c>
      <c r="F60" s="136">
        <v>-293</v>
      </c>
      <c r="G60" s="136"/>
      <c r="H60" s="136">
        <v>-149</v>
      </c>
      <c r="I60" s="136"/>
      <c r="J60" s="136">
        <v>-168</v>
      </c>
      <c r="K60" s="14"/>
      <c r="L60" s="154">
        <v>0</v>
      </c>
      <c r="M60" s="14"/>
    </row>
    <row r="61" spans="2:73" hidden="1" outlineLevel="1" collapsed="1" x14ac:dyDescent="0.3">
      <c r="B61" s="8">
        <v>69</v>
      </c>
      <c r="C61" s="142" t="s">
        <v>53</v>
      </c>
      <c r="D61" s="143">
        <f t="shared" ref="D61:F61" si="36">SUM(D62:D77)</f>
        <v>-7178</v>
      </c>
      <c r="E61" s="143">
        <f t="shared" si="36"/>
        <v>-7182</v>
      </c>
      <c r="F61" s="143">
        <f t="shared" si="36"/>
        <v>-5570</v>
      </c>
      <c r="G61" s="149"/>
      <c r="H61" s="143">
        <f t="shared" ref="H61" si="37">SUM(H62:H77)</f>
        <v>-8625</v>
      </c>
      <c r="I61" s="149"/>
      <c r="J61" s="143">
        <f t="shared" ref="J61" si="38">SUM(J62:J77)</f>
        <v>-4858</v>
      </c>
      <c r="K61" s="18"/>
      <c r="L61" s="18">
        <f t="shared" ref="L61" si="39">SUM(L62:L77)</f>
        <v>0</v>
      </c>
      <c r="M61" s="18"/>
    </row>
    <row r="62" spans="2:73" hidden="1" outlineLevel="2" x14ac:dyDescent="0.3">
      <c r="B62" s="8">
        <v>70</v>
      </c>
      <c r="C62" s="141" t="s">
        <v>54</v>
      </c>
      <c r="D62" s="136">
        <v>0</v>
      </c>
      <c r="E62" s="136">
        <v>0</v>
      </c>
      <c r="F62" s="136">
        <v>0</v>
      </c>
      <c r="G62" s="136"/>
      <c r="H62" s="136">
        <v>0</v>
      </c>
      <c r="I62" s="136"/>
      <c r="J62" s="136">
        <v>0</v>
      </c>
      <c r="K62" s="14"/>
      <c r="L62" s="154">
        <v>0</v>
      </c>
      <c r="M62" s="14"/>
    </row>
    <row r="63" spans="2:73" hidden="1" outlineLevel="2" x14ac:dyDescent="0.3">
      <c r="B63" s="8">
        <v>71</v>
      </c>
      <c r="C63" s="141" t="s">
        <v>55</v>
      </c>
      <c r="D63" s="136">
        <v>-117</v>
      </c>
      <c r="E63" s="136">
        <v>-115</v>
      </c>
      <c r="F63" s="136">
        <v>-42</v>
      </c>
      <c r="G63" s="136"/>
      <c r="H63" s="136">
        <v>-52</v>
      </c>
      <c r="I63" s="136"/>
      <c r="J63" s="136">
        <v>-76</v>
      </c>
      <c r="K63" s="14"/>
      <c r="L63" s="154">
        <v>0</v>
      </c>
      <c r="M63" s="14"/>
    </row>
    <row r="64" spans="2:73" hidden="1" outlineLevel="2" x14ac:dyDescent="0.3">
      <c r="B64" s="8">
        <v>72</v>
      </c>
      <c r="C64" s="141" t="s">
        <v>56</v>
      </c>
      <c r="D64" s="136">
        <v>-27</v>
      </c>
      <c r="E64" s="136">
        <v>0</v>
      </c>
      <c r="F64" s="136">
        <v>0</v>
      </c>
      <c r="G64" s="136"/>
      <c r="H64" s="136">
        <v>0</v>
      </c>
      <c r="I64" s="136"/>
      <c r="J64" s="136">
        <v>0</v>
      </c>
      <c r="K64" s="14"/>
      <c r="L64" s="154">
        <v>0</v>
      </c>
      <c r="M64" s="14"/>
    </row>
    <row r="65" spans="2:13" hidden="1" outlineLevel="2" x14ac:dyDescent="0.3">
      <c r="B65" s="8">
        <v>73</v>
      </c>
      <c r="C65" s="141" t="s">
        <v>57</v>
      </c>
      <c r="D65" s="136">
        <v>-947</v>
      </c>
      <c r="E65" s="136">
        <v>-1072</v>
      </c>
      <c r="F65" s="136">
        <v>-909</v>
      </c>
      <c r="G65" s="136"/>
      <c r="H65" s="136">
        <v>-630</v>
      </c>
      <c r="I65" s="136"/>
      <c r="J65" s="136">
        <v>-669</v>
      </c>
      <c r="K65" s="14"/>
      <c r="L65" s="154">
        <v>0</v>
      </c>
      <c r="M65" s="14"/>
    </row>
    <row r="66" spans="2:13" hidden="1" outlineLevel="2" x14ac:dyDescent="0.3">
      <c r="B66" s="8">
        <v>74</v>
      </c>
      <c r="C66" s="141" t="s">
        <v>58</v>
      </c>
      <c r="D66" s="136">
        <v>-54</v>
      </c>
      <c r="E66" s="136">
        <v>0</v>
      </c>
      <c r="F66" s="136">
        <v>0</v>
      </c>
      <c r="G66" s="136"/>
      <c r="H66" s="136">
        <v>0</v>
      </c>
      <c r="I66" s="136"/>
      <c r="J66" s="136">
        <v>0</v>
      </c>
      <c r="K66" s="14"/>
      <c r="L66" s="154">
        <v>0</v>
      </c>
      <c r="M66" s="14"/>
    </row>
    <row r="67" spans="2:13" hidden="1" outlineLevel="2" x14ac:dyDescent="0.3">
      <c r="B67" s="8">
        <v>75</v>
      </c>
      <c r="C67" s="141" t="s">
        <v>59</v>
      </c>
      <c r="D67" s="136">
        <v>-49</v>
      </c>
      <c r="E67" s="136">
        <v>-93</v>
      </c>
      <c r="F67" s="136">
        <v>-111</v>
      </c>
      <c r="G67" s="136"/>
      <c r="H67" s="136">
        <v>-213</v>
      </c>
      <c r="I67" s="136"/>
      <c r="J67" s="136">
        <v>-174</v>
      </c>
      <c r="K67" s="14"/>
      <c r="L67" s="154">
        <v>0</v>
      </c>
      <c r="M67" s="14"/>
    </row>
    <row r="68" spans="2:13" hidden="1" outlineLevel="2" x14ac:dyDescent="0.3">
      <c r="B68" s="8">
        <v>76</v>
      </c>
      <c r="C68" s="141" t="s">
        <v>60</v>
      </c>
      <c r="D68" s="136">
        <v>-33</v>
      </c>
      <c r="E68" s="136">
        <v>-31</v>
      </c>
      <c r="F68" s="136">
        <v>-4</v>
      </c>
      <c r="G68" s="136"/>
      <c r="H68" s="136">
        <v>-36</v>
      </c>
      <c r="I68" s="136"/>
      <c r="J68" s="136">
        <v>-19</v>
      </c>
      <c r="K68" s="14"/>
      <c r="L68" s="154">
        <v>0</v>
      </c>
      <c r="M68" s="14"/>
    </row>
    <row r="69" spans="2:13" hidden="1" outlineLevel="2" x14ac:dyDescent="0.3">
      <c r="B69" s="8">
        <v>77</v>
      </c>
      <c r="C69" s="141" t="s">
        <v>61</v>
      </c>
      <c r="D69" s="136">
        <v>0</v>
      </c>
      <c r="E69" s="136">
        <v>0</v>
      </c>
      <c r="F69" s="136">
        <v>0</v>
      </c>
      <c r="G69" s="136"/>
      <c r="H69" s="136">
        <v>0</v>
      </c>
      <c r="I69" s="136"/>
      <c r="J69" s="136">
        <v>0</v>
      </c>
      <c r="K69" s="14"/>
      <c r="L69" s="154">
        <v>0</v>
      </c>
      <c r="M69" s="14"/>
    </row>
    <row r="70" spans="2:13" hidden="1" outlineLevel="2" x14ac:dyDescent="0.3">
      <c r="B70" s="8">
        <v>78</v>
      </c>
      <c r="C70" s="141" t="s">
        <v>62</v>
      </c>
      <c r="D70" s="136">
        <v>-99</v>
      </c>
      <c r="E70" s="136">
        <v>-9</v>
      </c>
      <c r="F70" s="136">
        <v>-18</v>
      </c>
      <c r="G70" s="136"/>
      <c r="H70" s="136">
        <v>-18</v>
      </c>
      <c r="I70" s="136"/>
      <c r="J70" s="136">
        <v>-10</v>
      </c>
      <c r="K70" s="14"/>
      <c r="L70" s="154">
        <v>0</v>
      </c>
      <c r="M70" s="14"/>
    </row>
    <row r="71" spans="2:13" hidden="1" outlineLevel="2" x14ac:dyDescent="0.3">
      <c r="B71" s="8">
        <v>79</v>
      </c>
      <c r="C71" s="141" t="s">
        <v>63</v>
      </c>
      <c r="D71" s="136">
        <v>-745</v>
      </c>
      <c r="E71" s="136">
        <v>-797</v>
      </c>
      <c r="F71" s="136">
        <v>-810</v>
      </c>
      <c r="G71" s="136"/>
      <c r="H71" s="136">
        <v>-811</v>
      </c>
      <c r="I71" s="136"/>
      <c r="J71" s="136">
        <v>-491</v>
      </c>
      <c r="K71" s="14"/>
      <c r="L71" s="154">
        <v>0</v>
      </c>
      <c r="M71" s="14"/>
    </row>
    <row r="72" spans="2:13" hidden="1" outlineLevel="2" x14ac:dyDescent="0.3">
      <c r="B72" s="8">
        <v>80</v>
      </c>
      <c r="C72" s="141" t="s">
        <v>64</v>
      </c>
      <c r="D72" s="136">
        <v>-25</v>
      </c>
      <c r="E72" s="136">
        <v>0</v>
      </c>
      <c r="F72" s="136">
        <v>0</v>
      </c>
      <c r="G72" s="136"/>
      <c r="H72" s="136">
        <v>-16</v>
      </c>
      <c r="I72" s="136"/>
      <c r="J72" s="136">
        <v>-20</v>
      </c>
      <c r="K72" s="14"/>
      <c r="L72" s="154">
        <v>0</v>
      </c>
      <c r="M72" s="14"/>
    </row>
    <row r="73" spans="2:13" hidden="1" outlineLevel="2" x14ac:dyDescent="0.3">
      <c r="B73" s="8">
        <v>81</v>
      </c>
      <c r="C73" s="141" t="s">
        <v>65</v>
      </c>
      <c r="D73" s="136">
        <v>-1461</v>
      </c>
      <c r="E73" s="136">
        <v>-996</v>
      </c>
      <c r="F73" s="136">
        <v>-186</v>
      </c>
      <c r="G73" s="136"/>
      <c r="H73" s="136">
        <v>-86</v>
      </c>
      <c r="I73" s="136"/>
      <c r="J73" s="136">
        <v>-66</v>
      </c>
      <c r="K73" s="14"/>
      <c r="L73" s="154">
        <v>0</v>
      </c>
      <c r="M73" s="14"/>
    </row>
    <row r="74" spans="2:13" hidden="1" outlineLevel="2" x14ac:dyDescent="0.3">
      <c r="B74" s="8">
        <v>82</v>
      </c>
      <c r="C74" s="141" t="s">
        <v>66</v>
      </c>
      <c r="D74" s="136">
        <v>0</v>
      </c>
      <c r="E74" s="136">
        <v>0</v>
      </c>
      <c r="F74" s="136">
        <v>0</v>
      </c>
      <c r="G74" s="136"/>
      <c r="H74" s="136">
        <v>0</v>
      </c>
      <c r="I74" s="136"/>
      <c r="J74" s="136">
        <v>0</v>
      </c>
      <c r="K74" s="14"/>
      <c r="L74" s="154">
        <v>0</v>
      </c>
      <c r="M74" s="14"/>
    </row>
    <row r="75" spans="2:13" hidden="1" outlineLevel="2" x14ac:dyDescent="0.3">
      <c r="B75" s="8">
        <v>83</v>
      </c>
      <c r="C75" s="141" t="s">
        <v>67</v>
      </c>
      <c r="D75" s="136">
        <v>-1246</v>
      </c>
      <c r="E75" s="136">
        <v>-1353</v>
      </c>
      <c r="F75" s="136">
        <v>-1175</v>
      </c>
      <c r="G75" s="136"/>
      <c r="H75" s="136">
        <v>-864</v>
      </c>
      <c r="I75" s="136"/>
      <c r="J75" s="136">
        <v>-865</v>
      </c>
      <c r="K75" s="14"/>
      <c r="L75" s="154">
        <v>0</v>
      </c>
      <c r="M75" s="14"/>
    </row>
    <row r="76" spans="2:13" hidden="1" outlineLevel="2" x14ac:dyDescent="0.3">
      <c r="B76" s="8">
        <v>84</v>
      </c>
      <c r="C76" s="141" t="s">
        <v>68</v>
      </c>
      <c r="D76" s="136">
        <v>-43</v>
      </c>
      <c r="E76" s="136">
        <v>-54</v>
      </c>
      <c r="F76" s="136">
        <v>-22</v>
      </c>
      <c r="G76" s="136"/>
      <c r="H76" s="136">
        <v>-523</v>
      </c>
      <c r="I76" s="136"/>
      <c r="J76" s="136">
        <v>-485</v>
      </c>
      <c r="K76" s="14"/>
      <c r="L76" s="154">
        <v>0</v>
      </c>
      <c r="M76" s="14"/>
    </row>
    <row r="77" spans="2:13" hidden="1" outlineLevel="2" x14ac:dyDescent="0.3">
      <c r="B77" s="8">
        <v>85</v>
      </c>
      <c r="C77" s="141" t="s">
        <v>30</v>
      </c>
      <c r="D77" s="136">
        <v>-2332</v>
      </c>
      <c r="E77" s="136">
        <v>-2662</v>
      </c>
      <c r="F77" s="136">
        <v>-2293</v>
      </c>
      <c r="G77" s="136"/>
      <c r="H77" s="136">
        <v>-5376</v>
      </c>
      <c r="I77" s="136"/>
      <c r="J77" s="136">
        <v>-1983</v>
      </c>
      <c r="K77" s="14"/>
      <c r="L77" s="154">
        <v>0</v>
      </c>
      <c r="M77" s="14"/>
    </row>
    <row r="78" spans="2:13" hidden="1" outlineLevel="1" collapsed="1" x14ac:dyDescent="0.3">
      <c r="B78" s="8">
        <v>86</v>
      </c>
      <c r="C78" s="142" t="s">
        <v>69</v>
      </c>
      <c r="D78" s="143">
        <f t="shared" ref="D78:F78" si="40">SUM(D79:D86)</f>
        <v>-463</v>
      </c>
      <c r="E78" s="143">
        <f t="shared" si="40"/>
        <v>-526</v>
      </c>
      <c r="F78" s="143">
        <f t="shared" si="40"/>
        <v>-605</v>
      </c>
      <c r="G78" s="149"/>
      <c r="H78" s="143">
        <f t="shared" ref="H78" si="41">SUM(H79:H86)</f>
        <v>-614</v>
      </c>
      <c r="I78" s="149"/>
      <c r="J78" s="143">
        <f t="shared" ref="J78" si="42">SUM(J79:J86)</f>
        <v>-606</v>
      </c>
      <c r="K78" s="18"/>
      <c r="L78" s="18">
        <f t="shared" ref="L78" si="43">SUM(L79:L86)</f>
        <v>0</v>
      </c>
      <c r="M78" s="18"/>
    </row>
    <row r="79" spans="2:13" hidden="1" outlineLevel="2" x14ac:dyDescent="0.3">
      <c r="B79" s="8">
        <v>87</v>
      </c>
      <c r="C79" s="141" t="s">
        <v>70</v>
      </c>
      <c r="D79" s="136">
        <v>0</v>
      </c>
      <c r="E79" s="136">
        <v>0</v>
      </c>
      <c r="F79" s="136">
        <v>0</v>
      </c>
      <c r="G79" s="136"/>
      <c r="H79" s="136">
        <v>0</v>
      </c>
      <c r="I79" s="136"/>
      <c r="J79" s="136">
        <v>0</v>
      </c>
      <c r="K79" s="14"/>
      <c r="L79" s="154">
        <v>0</v>
      </c>
      <c r="M79" s="14"/>
    </row>
    <row r="80" spans="2:13" hidden="1" outlineLevel="2" x14ac:dyDescent="0.3">
      <c r="B80" s="8">
        <v>88</v>
      </c>
      <c r="C80" s="141" t="s">
        <v>71</v>
      </c>
      <c r="D80" s="136">
        <v>-396</v>
      </c>
      <c r="E80" s="136">
        <v>-453</v>
      </c>
      <c r="F80" s="136">
        <v>-525</v>
      </c>
      <c r="G80" s="136"/>
      <c r="H80" s="136">
        <v>-551</v>
      </c>
      <c r="I80" s="136"/>
      <c r="J80" s="136">
        <v>-587</v>
      </c>
      <c r="K80" s="14"/>
      <c r="L80" s="154">
        <v>0</v>
      </c>
      <c r="M80" s="14"/>
    </row>
    <row r="81" spans="2:13" hidden="1" outlineLevel="2" x14ac:dyDescent="0.3">
      <c r="B81" s="8">
        <v>89</v>
      </c>
      <c r="C81" s="141" t="s">
        <v>72</v>
      </c>
      <c r="D81" s="136">
        <v>0</v>
      </c>
      <c r="E81" s="136">
        <v>0</v>
      </c>
      <c r="F81" s="136">
        <v>0</v>
      </c>
      <c r="G81" s="136"/>
      <c r="H81" s="136">
        <v>0</v>
      </c>
      <c r="I81" s="136"/>
      <c r="J81" s="136">
        <v>0</v>
      </c>
      <c r="K81" s="14"/>
      <c r="L81" s="154">
        <v>0</v>
      </c>
      <c r="M81" s="14"/>
    </row>
    <row r="82" spans="2:13" hidden="1" outlineLevel="2" x14ac:dyDescent="0.3">
      <c r="B82" s="8">
        <v>90</v>
      </c>
      <c r="C82" s="141" t="s">
        <v>73</v>
      </c>
      <c r="D82" s="136">
        <v>-1</v>
      </c>
      <c r="E82" s="136">
        <v>-1</v>
      </c>
      <c r="F82" s="136">
        <v>-1</v>
      </c>
      <c r="G82" s="136"/>
      <c r="H82" s="136">
        <v>-1</v>
      </c>
      <c r="I82" s="136"/>
      <c r="J82" s="136">
        <v>-1</v>
      </c>
      <c r="K82" s="14"/>
      <c r="L82" s="154">
        <v>0</v>
      </c>
      <c r="M82" s="14"/>
    </row>
    <row r="83" spans="2:13" hidden="1" outlineLevel="2" x14ac:dyDescent="0.3">
      <c r="B83" s="8">
        <v>91</v>
      </c>
      <c r="C83" s="141" t="s">
        <v>74</v>
      </c>
      <c r="D83" s="136">
        <v>-66</v>
      </c>
      <c r="E83" s="136">
        <v>-72</v>
      </c>
      <c r="F83" s="136">
        <v>-79</v>
      </c>
      <c r="G83" s="136"/>
      <c r="H83" s="136">
        <v>-62</v>
      </c>
      <c r="I83" s="136"/>
      <c r="J83" s="136">
        <v>-18</v>
      </c>
      <c r="K83" s="14"/>
      <c r="L83" s="154">
        <v>0</v>
      </c>
      <c r="M83" s="14"/>
    </row>
    <row r="84" spans="2:13" hidden="1" outlineLevel="2" x14ac:dyDescent="0.3">
      <c r="B84" s="8">
        <v>92</v>
      </c>
      <c r="C84" s="141" t="s">
        <v>75</v>
      </c>
      <c r="D84" s="136">
        <v>0</v>
      </c>
      <c r="E84" s="136">
        <v>0</v>
      </c>
      <c r="F84" s="136">
        <v>0</v>
      </c>
      <c r="G84" s="136"/>
      <c r="H84" s="136">
        <v>0</v>
      </c>
      <c r="I84" s="136"/>
      <c r="J84" s="136">
        <v>0</v>
      </c>
      <c r="K84" s="14"/>
      <c r="L84" s="154">
        <v>0</v>
      </c>
      <c r="M84" s="14"/>
    </row>
    <row r="85" spans="2:13" hidden="1" outlineLevel="2" x14ac:dyDescent="0.3">
      <c r="B85" s="8">
        <v>93</v>
      </c>
      <c r="C85" s="141" t="s">
        <v>76</v>
      </c>
      <c r="D85" s="136">
        <v>0</v>
      </c>
      <c r="E85" s="136">
        <v>0</v>
      </c>
      <c r="F85" s="136">
        <v>0</v>
      </c>
      <c r="G85" s="136"/>
      <c r="H85" s="136">
        <v>0</v>
      </c>
      <c r="I85" s="136"/>
      <c r="J85" s="136">
        <v>0</v>
      </c>
      <c r="K85" s="14"/>
      <c r="L85" s="154">
        <v>0</v>
      </c>
      <c r="M85" s="14"/>
    </row>
    <row r="86" spans="2:13" hidden="1" outlineLevel="2" x14ac:dyDescent="0.3">
      <c r="B86" s="8">
        <v>94</v>
      </c>
      <c r="C86" s="141" t="s">
        <v>77</v>
      </c>
      <c r="D86" s="136">
        <v>0</v>
      </c>
      <c r="E86" s="136">
        <v>0</v>
      </c>
      <c r="F86" s="136">
        <v>0</v>
      </c>
      <c r="G86" s="136"/>
      <c r="H86" s="136">
        <v>0</v>
      </c>
      <c r="I86" s="136"/>
      <c r="J86" s="136">
        <v>0</v>
      </c>
      <c r="K86" s="14"/>
      <c r="L86" s="154">
        <v>0</v>
      </c>
      <c r="M86" s="14"/>
    </row>
    <row r="87" spans="2:13" hidden="1" outlineLevel="1" collapsed="1" x14ac:dyDescent="0.3">
      <c r="B87" s="8">
        <v>96</v>
      </c>
      <c r="C87" s="142" t="s">
        <v>78</v>
      </c>
      <c r="D87" s="143">
        <f t="shared" ref="D87:F87" si="44">SUM(D88:D97)</f>
        <v>-5204</v>
      </c>
      <c r="E87" s="143">
        <f t="shared" si="44"/>
        <v>-17094</v>
      </c>
      <c r="F87" s="143">
        <f t="shared" si="44"/>
        <v>-10173</v>
      </c>
      <c r="G87" s="149"/>
      <c r="H87" s="143">
        <f t="shared" ref="H87" si="45">SUM(H88:H97)</f>
        <v>-15948</v>
      </c>
      <c r="I87" s="149"/>
      <c r="J87" s="143">
        <f t="shared" ref="J87" si="46">SUM(J88:J97)</f>
        <v>-11542</v>
      </c>
      <c r="K87" s="18"/>
      <c r="L87" s="18">
        <f t="shared" ref="L87" si="47">SUM(L88:L97)</f>
        <v>0</v>
      </c>
      <c r="M87" s="18"/>
    </row>
    <row r="88" spans="2:13" hidden="1" outlineLevel="2" x14ac:dyDescent="0.3">
      <c r="B88" s="8">
        <v>97</v>
      </c>
      <c r="C88" s="141" t="s">
        <v>79</v>
      </c>
      <c r="D88" s="136">
        <v>-650</v>
      </c>
      <c r="E88" s="136">
        <v>-3355</v>
      </c>
      <c r="F88" s="136">
        <v>-5587</v>
      </c>
      <c r="G88" s="136"/>
      <c r="H88" s="136">
        <v>-7311</v>
      </c>
      <c r="I88" s="136"/>
      <c r="J88" s="136">
        <v>-8392</v>
      </c>
      <c r="K88" s="14"/>
      <c r="L88" s="154">
        <v>0</v>
      </c>
      <c r="M88" s="14"/>
    </row>
    <row r="89" spans="2:13" hidden="1" outlineLevel="2" x14ac:dyDescent="0.3">
      <c r="B89" s="8">
        <v>98</v>
      </c>
      <c r="C89" s="141" t="s">
        <v>80</v>
      </c>
      <c r="D89" s="136">
        <v>-5781</v>
      </c>
      <c r="E89" s="136">
        <v>-17084</v>
      </c>
      <c r="F89" s="136">
        <v>-3509</v>
      </c>
      <c r="G89" s="136"/>
      <c r="H89" s="136">
        <v>-6867</v>
      </c>
      <c r="I89" s="136"/>
      <c r="J89" s="136">
        <v>-7592</v>
      </c>
      <c r="K89" s="14"/>
      <c r="L89" s="154">
        <v>0</v>
      </c>
      <c r="M89" s="14"/>
    </row>
    <row r="90" spans="2:13" hidden="1" outlineLevel="2" x14ac:dyDescent="0.3">
      <c r="B90" s="8">
        <v>99</v>
      </c>
      <c r="C90" s="141" t="s">
        <v>81</v>
      </c>
      <c r="D90" s="136">
        <v>0</v>
      </c>
      <c r="E90" s="136">
        <v>0</v>
      </c>
      <c r="F90" s="136">
        <v>0</v>
      </c>
      <c r="G90" s="136"/>
      <c r="H90" s="136">
        <v>0</v>
      </c>
      <c r="I90" s="136"/>
      <c r="J90" s="136">
        <v>193</v>
      </c>
      <c r="K90" s="14"/>
      <c r="L90" s="154">
        <v>0</v>
      </c>
      <c r="M90" s="14"/>
    </row>
    <row r="91" spans="2:13" hidden="1" outlineLevel="2" x14ac:dyDescent="0.3">
      <c r="B91" s="8">
        <v>100</v>
      </c>
      <c r="C91" s="141" t="s">
        <v>82</v>
      </c>
      <c r="D91" s="136">
        <v>-168</v>
      </c>
      <c r="E91" s="136">
        <v>0</v>
      </c>
      <c r="F91" s="136">
        <v>-4597</v>
      </c>
      <c r="G91" s="136"/>
      <c r="H91" s="136">
        <v>-6535</v>
      </c>
      <c r="I91" s="136"/>
      <c r="J91" s="136">
        <v>-5809</v>
      </c>
      <c r="K91" s="14"/>
      <c r="L91" s="154">
        <v>0</v>
      </c>
      <c r="M91" s="14"/>
    </row>
    <row r="92" spans="2:13" hidden="1" outlineLevel="2" x14ac:dyDescent="0.3">
      <c r="B92" s="8">
        <v>101</v>
      </c>
      <c r="C92" s="141" t="s">
        <v>83</v>
      </c>
      <c r="D92" s="136">
        <v>0</v>
      </c>
      <c r="E92" s="136">
        <v>0</v>
      </c>
      <c r="F92" s="136">
        <v>0</v>
      </c>
      <c r="G92" s="136"/>
      <c r="H92" s="136">
        <v>0</v>
      </c>
      <c r="I92" s="136"/>
      <c r="J92" s="136">
        <v>0</v>
      </c>
      <c r="K92" s="14"/>
      <c r="L92" s="154">
        <v>0</v>
      </c>
      <c r="M92" s="14"/>
    </row>
    <row r="93" spans="2:13" hidden="1" outlineLevel="2" x14ac:dyDescent="0.3">
      <c r="B93" s="8">
        <v>102</v>
      </c>
      <c r="C93" s="141" t="s">
        <v>84</v>
      </c>
      <c r="D93" s="136">
        <v>0</v>
      </c>
      <c r="E93" s="136">
        <v>0</v>
      </c>
      <c r="F93" s="136">
        <v>0</v>
      </c>
      <c r="G93" s="136"/>
      <c r="H93" s="136">
        <v>0</v>
      </c>
      <c r="I93" s="136"/>
      <c r="J93" s="136">
        <v>0</v>
      </c>
      <c r="K93" s="14"/>
      <c r="L93" s="154">
        <v>0</v>
      </c>
      <c r="M93" s="14"/>
    </row>
    <row r="94" spans="2:13" hidden="1" outlineLevel="2" x14ac:dyDescent="0.3">
      <c r="B94" s="8">
        <v>103</v>
      </c>
      <c r="C94" s="141" t="s">
        <v>85</v>
      </c>
      <c r="D94" s="136">
        <v>1395</v>
      </c>
      <c r="E94" s="136">
        <v>3345</v>
      </c>
      <c r="F94" s="136">
        <v>3520</v>
      </c>
      <c r="G94" s="136"/>
      <c r="H94" s="136">
        <v>0</v>
      </c>
      <c r="I94" s="136"/>
      <c r="J94" s="136">
        <f>2085+1438</f>
        <v>3523</v>
      </c>
      <c r="K94" s="14"/>
      <c r="L94" s="154">
        <v>0</v>
      </c>
      <c r="M94" s="14"/>
    </row>
    <row r="95" spans="2:13" hidden="1" outlineLevel="2" x14ac:dyDescent="0.3">
      <c r="B95" s="8">
        <v>104</v>
      </c>
      <c r="C95" s="141" t="s">
        <v>86</v>
      </c>
      <c r="D95" s="136">
        <v>0</v>
      </c>
      <c r="E95" s="136">
        <v>0</v>
      </c>
      <c r="F95" s="136">
        <v>0</v>
      </c>
      <c r="G95" s="136"/>
      <c r="H95" s="136">
        <v>0</v>
      </c>
      <c r="I95" s="136"/>
      <c r="J95" s="136">
        <v>0</v>
      </c>
      <c r="K95" s="14"/>
      <c r="L95" s="154">
        <v>0</v>
      </c>
      <c r="M95" s="14"/>
    </row>
    <row r="96" spans="2:13" hidden="1" outlineLevel="2" x14ac:dyDescent="0.3">
      <c r="B96" s="8">
        <v>105</v>
      </c>
      <c r="C96" s="141" t="s">
        <v>87</v>
      </c>
      <c r="D96" s="136">
        <v>0</v>
      </c>
      <c r="E96" s="136">
        <v>0</v>
      </c>
      <c r="F96" s="136">
        <v>0</v>
      </c>
      <c r="G96" s="136"/>
      <c r="H96" s="136">
        <v>4765</v>
      </c>
      <c r="I96" s="136"/>
      <c r="J96" s="136">
        <v>6535</v>
      </c>
      <c r="K96" s="14"/>
      <c r="L96" s="154">
        <v>0</v>
      </c>
      <c r="M96" s="14"/>
    </row>
    <row r="97" spans="2:13" hidden="1" outlineLevel="2" x14ac:dyDescent="0.3">
      <c r="B97" s="8">
        <v>106</v>
      </c>
      <c r="C97" s="141" t="s">
        <v>88</v>
      </c>
      <c r="D97" s="136">
        <v>0</v>
      </c>
      <c r="E97" s="136">
        <v>0</v>
      </c>
      <c r="F97" s="136">
        <v>0</v>
      </c>
      <c r="G97" s="136"/>
      <c r="H97" s="136">
        <v>0</v>
      </c>
      <c r="I97" s="136"/>
      <c r="J97" s="136">
        <v>0</v>
      </c>
      <c r="K97" s="14"/>
      <c r="L97" s="154">
        <v>0</v>
      </c>
      <c r="M97" s="14"/>
    </row>
    <row r="98" spans="2:13" hidden="1" outlineLevel="1" collapsed="1" x14ac:dyDescent="0.3">
      <c r="B98" s="8">
        <v>107</v>
      </c>
      <c r="C98" s="142" t="s">
        <v>89</v>
      </c>
      <c r="D98" s="143">
        <f t="shared" ref="D98:F98" si="48">SUM(D99:D106)</f>
        <v>-115</v>
      </c>
      <c r="E98" s="143">
        <f t="shared" si="48"/>
        <v>-1308</v>
      </c>
      <c r="F98" s="143">
        <f t="shared" si="48"/>
        <v>-433</v>
      </c>
      <c r="G98" s="149"/>
      <c r="H98" s="143">
        <f t="shared" ref="H98" si="49">SUM(H99:H106)</f>
        <v>-858</v>
      </c>
      <c r="I98" s="149"/>
      <c r="J98" s="143">
        <f t="shared" ref="J98" si="50">SUM(J99:J106)</f>
        <v>-530</v>
      </c>
      <c r="K98" s="18"/>
      <c r="L98" s="18">
        <f t="shared" ref="L98" si="51">SUM(L99:L106)</f>
        <v>0</v>
      </c>
      <c r="M98" s="18"/>
    </row>
    <row r="99" spans="2:13" hidden="1" outlineLevel="2" x14ac:dyDescent="0.3">
      <c r="B99" s="8">
        <v>108</v>
      </c>
      <c r="C99" s="141" t="s">
        <v>90</v>
      </c>
      <c r="D99" s="136">
        <v>-2</v>
      </c>
      <c r="E99" s="136">
        <v>-846</v>
      </c>
      <c r="F99" s="136">
        <v>-234</v>
      </c>
      <c r="G99" s="136"/>
      <c r="H99" s="136">
        <v>-526</v>
      </c>
      <c r="I99" s="136"/>
      <c r="J99" s="136">
        <v>-293</v>
      </c>
      <c r="K99" s="14"/>
      <c r="L99" s="154">
        <v>0</v>
      </c>
      <c r="M99" s="14"/>
    </row>
    <row r="100" spans="2:13" hidden="1" outlineLevel="2" x14ac:dyDescent="0.3">
      <c r="B100" s="8">
        <v>109</v>
      </c>
      <c r="C100" s="141" t="s">
        <v>91</v>
      </c>
      <c r="D100" s="136">
        <v>0</v>
      </c>
      <c r="E100" s="136">
        <v>0</v>
      </c>
      <c r="F100" s="136">
        <v>0</v>
      </c>
      <c r="G100" s="136"/>
      <c r="H100" s="136">
        <v>0</v>
      </c>
      <c r="I100" s="136"/>
      <c r="J100" s="136">
        <v>0</v>
      </c>
      <c r="K100" s="14"/>
      <c r="L100" s="154">
        <v>0</v>
      </c>
      <c r="M100" s="14"/>
    </row>
    <row r="101" spans="2:13" hidden="1" outlineLevel="2" x14ac:dyDescent="0.3">
      <c r="B101" s="8">
        <v>110</v>
      </c>
      <c r="C101" s="141" t="s">
        <v>92</v>
      </c>
      <c r="D101" s="136">
        <v>-2</v>
      </c>
      <c r="E101" s="136">
        <v>-2</v>
      </c>
      <c r="F101" s="136">
        <v>-3</v>
      </c>
      <c r="G101" s="136"/>
      <c r="H101" s="136">
        <v>-3</v>
      </c>
      <c r="I101" s="136"/>
      <c r="J101" s="136">
        <v>-3</v>
      </c>
      <c r="K101" s="14"/>
      <c r="L101" s="154">
        <v>0</v>
      </c>
      <c r="M101" s="14"/>
    </row>
    <row r="102" spans="2:13" hidden="1" outlineLevel="2" x14ac:dyDescent="0.3">
      <c r="B102" s="8">
        <v>111</v>
      </c>
      <c r="C102" s="141" t="s">
        <v>93</v>
      </c>
      <c r="D102" s="136">
        <v>0</v>
      </c>
      <c r="E102" s="136">
        <v>0</v>
      </c>
      <c r="F102" s="136">
        <v>0</v>
      </c>
      <c r="G102" s="136"/>
      <c r="H102" s="136">
        <v>0</v>
      </c>
      <c r="I102" s="136"/>
      <c r="J102" s="136">
        <v>0</v>
      </c>
      <c r="K102" s="14"/>
      <c r="L102" s="154">
        <v>0</v>
      </c>
      <c r="M102" s="14"/>
    </row>
    <row r="103" spans="2:13" hidden="1" outlineLevel="2" x14ac:dyDescent="0.3">
      <c r="B103" s="8">
        <v>112</v>
      </c>
      <c r="C103" s="141" t="s">
        <v>94</v>
      </c>
      <c r="D103" s="136">
        <v>0</v>
      </c>
      <c r="E103" s="136">
        <v>0</v>
      </c>
      <c r="F103" s="136">
        <v>0</v>
      </c>
      <c r="G103" s="136"/>
      <c r="H103" s="136">
        <v>0</v>
      </c>
      <c r="I103" s="136"/>
      <c r="J103" s="136">
        <v>0</v>
      </c>
      <c r="K103" s="14"/>
      <c r="L103" s="154">
        <v>0</v>
      </c>
      <c r="M103" s="14"/>
    </row>
    <row r="104" spans="2:13" hidden="1" outlineLevel="2" x14ac:dyDescent="0.3">
      <c r="B104" s="8">
        <v>121</v>
      </c>
      <c r="C104" s="141" t="s">
        <v>95</v>
      </c>
      <c r="D104" s="136">
        <v>-111</v>
      </c>
      <c r="E104" s="136">
        <v>-9</v>
      </c>
      <c r="F104" s="136">
        <v>-59</v>
      </c>
      <c r="G104" s="136"/>
      <c r="H104" s="136">
        <v>-10</v>
      </c>
      <c r="I104" s="136"/>
      <c r="J104" s="136">
        <v>-61</v>
      </c>
      <c r="K104" s="14"/>
      <c r="L104" s="154">
        <v>0</v>
      </c>
      <c r="M104" s="14"/>
    </row>
    <row r="105" spans="2:13" hidden="1" outlineLevel="2" x14ac:dyDescent="0.3">
      <c r="B105" s="8">
        <v>122</v>
      </c>
      <c r="C105" s="141" t="s">
        <v>96</v>
      </c>
      <c r="D105" s="136">
        <v>0</v>
      </c>
      <c r="E105" s="136">
        <v>-63</v>
      </c>
      <c r="F105" s="136">
        <v>-19</v>
      </c>
      <c r="G105" s="136"/>
      <c r="H105" s="136">
        <v>-26</v>
      </c>
      <c r="I105" s="136"/>
      <c r="J105" s="136">
        <v>-24</v>
      </c>
      <c r="K105" s="14"/>
      <c r="L105" s="154">
        <v>0</v>
      </c>
      <c r="M105" s="14"/>
    </row>
    <row r="106" spans="2:13" hidden="1" outlineLevel="2" x14ac:dyDescent="0.3">
      <c r="B106" s="8">
        <v>123</v>
      </c>
      <c r="C106" s="141" t="s">
        <v>97</v>
      </c>
      <c r="D106" s="136">
        <v>0</v>
      </c>
      <c r="E106" s="136">
        <v>-388</v>
      </c>
      <c r="F106" s="136">
        <v>-118</v>
      </c>
      <c r="G106" s="136"/>
      <c r="H106" s="136">
        <v>-293</v>
      </c>
      <c r="I106" s="136"/>
      <c r="J106" s="136">
        <v>-149</v>
      </c>
      <c r="K106" s="14"/>
      <c r="L106" s="154">
        <v>0</v>
      </c>
      <c r="M106" s="14"/>
    </row>
    <row r="107" spans="2:13" hidden="1" outlineLevel="1" collapsed="1" x14ac:dyDescent="0.3">
      <c r="B107" s="8">
        <v>113</v>
      </c>
      <c r="C107" s="142" t="s">
        <v>98</v>
      </c>
      <c r="D107" s="143">
        <f t="shared" ref="D107:F107" si="52">SUM(D108:D114)</f>
        <v>5433</v>
      </c>
      <c r="E107" s="143">
        <f t="shared" si="52"/>
        <v>20607</v>
      </c>
      <c r="F107" s="143">
        <f t="shared" si="52"/>
        <v>2749</v>
      </c>
      <c r="G107" s="149"/>
      <c r="H107" s="143">
        <f t="shared" ref="H107" si="53">SUM(H108:H114)</f>
        <v>3936</v>
      </c>
      <c r="I107" s="149"/>
      <c r="J107" s="143">
        <f t="shared" ref="J107" si="54">SUM(J108:J114)</f>
        <v>3696</v>
      </c>
      <c r="K107" s="18"/>
      <c r="L107" s="18">
        <f t="shared" ref="L107" si="55">SUM(L108:L114)</f>
        <v>0</v>
      </c>
      <c r="M107" s="18"/>
    </row>
    <row r="108" spans="2:13" hidden="1" outlineLevel="2" x14ac:dyDescent="0.3">
      <c r="B108" s="8">
        <v>114</v>
      </c>
      <c r="C108" s="141" t="s">
        <v>99</v>
      </c>
      <c r="D108" s="136">
        <v>0</v>
      </c>
      <c r="E108" s="136">
        <v>15625</v>
      </c>
      <c r="F108" s="136">
        <v>0</v>
      </c>
      <c r="G108" s="136"/>
      <c r="H108" s="136">
        <v>0</v>
      </c>
      <c r="I108" s="136"/>
      <c r="J108" s="136">
        <v>0</v>
      </c>
      <c r="K108" s="14"/>
      <c r="L108" s="154">
        <v>0</v>
      </c>
      <c r="M108" s="14"/>
    </row>
    <row r="109" spans="2:13" hidden="1" outlineLevel="2" x14ac:dyDescent="0.3">
      <c r="B109" s="8">
        <v>115</v>
      </c>
      <c r="C109" s="141" t="s">
        <v>100</v>
      </c>
      <c r="D109" s="136">
        <v>1069</v>
      </c>
      <c r="E109" s="136">
        <v>2142</v>
      </c>
      <c r="F109" s="136">
        <v>642</v>
      </c>
      <c r="G109" s="136"/>
      <c r="H109" s="136">
        <v>720</v>
      </c>
      <c r="I109" s="136"/>
      <c r="J109" s="136">
        <v>637</v>
      </c>
      <c r="K109" s="14"/>
      <c r="L109" s="154">
        <v>0</v>
      </c>
      <c r="M109" s="14"/>
    </row>
    <row r="110" spans="2:13" hidden="1" outlineLevel="2" x14ac:dyDescent="0.3">
      <c r="B110" s="8">
        <v>116</v>
      </c>
      <c r="C110" s="141" t="s">
        <v>101</v>
      </c>
      <c r="D110" s="136">
        <v>3141</v>
      </c>
      <c r="E110" s="136">
        <v>1698</v>
      </c>
      <c r="F110" s="136">
        <v>1589</v>
      </c>
      <c r="G110" s="136"/>
      <c r="H110" s="136">
        <v>2659</v>
      </c>
      <c r="I110" s="136"/>
      <c r="J110" s="136">
        <v>2285</v>
      </c>
      <c r="K110" s="14"/>
      <c r="L110" s="154">
        <v>0</v>
      </c>
      <c r="M110" s="14"/>
    </row>
    <row r="111" spans="2:13" hidden="1" outlineLevel="2" x14ac:dyDescent="0.3">
      <c r="B111" s="8">
        <v>117</v>
      </c>
      <c r="C111" s="141" t="s">
        <v>102</v>
      </c>
      <c r="D111" s="136">
        <v>0</v>
      </c>
      <c r="E111" s="136">
        <v>0</v>
      </c>
      <c r="F111" s="136">
        <v>0</v>
      </c>
      <c r="G111" s="136"/>
      <c r="H111" s="136">
        <v>0</v>
      </c>
      <c r="I111" s="136"/>
      <c r="J111" s="136">
        <v>0</v>
      </c>
      <c r="K111" s="14"/>
      <c r="L111" s="154">
        <v>0</v>
      </c>
      <c r="M111" s="14"/>
    </row>
    <row r="112" spans="2:13" hidden="1" outlineLevel="2" x14ac:dyDescent="0.3">
      <c r="B112" s="8">
        <v>118</v>
      </c>
      <c r="C112" s="141" t="s">
        <v>103</v>
      </c>
      <c r="D112" s="136">
        <v>0</v>
      </c>
      <c r="E112" s="136">
        <v>0</v>
      </c>
      <c r="F112" s="136">
        <v>0</v>
      </c>
      <c r="G112" s="136"/>
      <c r="H112" s="136">
        <v>0</v>
      </c>
      <c r="I112" s="136"/>
      <c r="J112" s="136">
        <v>0</v>
      </c>
      <c r="K112" s="14"/>
      <c r="L112" s="154">
        <v>0</v>
      </c>
      <c r="M112" s="14"/>
    </row>
    <row r="113" spans="2:13" hidden="1" outlineLevel="2" x14ac:dyDescent="0.3">
      <c r="B113" s="8">
        <v>119</v>
      </c>
      <c r="C113" s="141" t="s">
        <v>104</v>
      </c>
      <c r="D113" s="136">
        <v>0</v>
      </c>
      <c r="E113" s="136">
        <v>0</v>
      </c>
      <c r="F113" s="136">
        <v>0</v>
      </c>
      <c r="G113" s="136"/>
      <c r="H113" s="136">
        <v>0</v>
      </c>
      <c r="I113" s="136"/>
      <c r="J113" s="136">
        <v>0</v>
      </c>
      <c r="K113" s="14"/>
      <c r="L113" s="154">
        <v>0</v>
      </c>
      <c r="M113" s="14"/>
    </row>
    <row r="114" spans="2:13" hidden="1" outlineLevel="2" x14ac:dyDescent="0.3">
      <c r="B114" s="8">
        <v>120</v>
      </c>
      <c r="C114" s="141" t="s">
        <v>105</v>
      </c>
      <c r="D114" s="136">
        <v>1223</v>
      </c>
      <c r="E114" s="136">
        <v>1142</v>
      </c>
      <c r="F114" s="136">
        <v>518</v>
      </c>
      <c r="G114" s="136"/>
      <c r="H114" s="136">
        <v>557</v>
      </c>
      <c r="I114" s="136"/>
      <c r="J114" s="136">
        <v>774</v>
      </c>
      <c r="K114" s="14"/>
      <c r="L114" s="154">
        <v>0</v>
      </c>
      <c r="M114" s="14"/>
    </row>
    <row r="115" spans="2:13" hidden="1" outlineLevel="1" collapsed="1" x14ac:dyDescent="0.3">
      <c r="B115" s="8">
        <v>132</v>
      </c>
      <c r="C115" s="142" t="s">
        <v>106</v>
      </c>
      <c r="D115" s="143">
        <f>SUM(D116:D122)</f>
        <v>0</v>
      </c>
      <c r="E115" s="143">
        <f t="shared" ref="E115:F115" si="56">SUM(E116:E122)</f>
        <v>-434</v>
      </c>
      <c r="F115" s="143">
        <f t="shared" si="56"/>
        <v>-446</v>
      </c>
      <c r="G115" s="149"/>
      <c r="H115" s="143">
        <f t="shared" ref="H115" si="57">SUM(H116:H122)</f>
        <v>-46</v>
      </c>
      <c r="I115" s="149"/>
      <c r="J115" s="143">
        <f t="shared" ref="J115" si="58">SUM(J116:J122)</f>
        <v>-26</v>
      </c>
      <c r="K115" s="18"/>
      <c r="L115" s="18">
        <f t="shared" ref="L115" si="59">SUM(L116:L122)</f>
        <v>0</v>
      </c>
      <c r="M115" s="18"/>
    </row>
    <row r="116" spans="2:13" hidden="1" outlineLevel="2" x14ac:dyDescent="0.3">
      <c r="B116" s="8">
        <v>139</v>
      </c>
      <c r="C116" s="141" t="s">
        <v>107</v>
      </c>
      <c r="D116" s="136">
        <v>0</v>
      </c>
      <c r="E116" s="136">
        <v>0</v>
      </c>
      <c r="F116" s="136">
        <v>0</v>
      </c>
      <c r="G116" s="136"/>
      <c r="H116" s="136">
        <v>0</v>
      </c>
      <c r="I116" s="136"/>
      <c r="J116" s="136">
        <v>0</v>
      </c>
      <c r="K116" s="14"/>
      <c r="L116" s="154">
        <v>0</v>
      </c>
      <c r="M116" s="14"/>
    </row>
    <row r="117" spans="2:13" hidden="1" outlineLevel="2" x14ac:dyDescent="0.3">
      <c r="B117" s="8">
        <v>140</v>
      </c>
      <c r="C117" s="141" t="s">
        <v>108</v>
      </c>
      <c r="D117" s="136">
        <v>0</v>
      </c>
      <c r="E117" s="136">
        <v>0</v>
      </c>
      <c r="F117" s="136">
        <v>0</v>
      </c>
      <c r="G117" s="136"/>
      <c r="H117" s="136">
        <v>0</v>
      </c>
      <c r="I117" s="136"/>
      <c r="J117" s="136">
        <v>0</v>
      </c>
      <c r="K117" s="14"/>
      <c r="L117" s="154">
        <v>0</v>
      </c>
      <c r="M117" s="14"/>
    </row>
    <row r="118" spans="2:13" hidden="1" outlineLevel="2" x14ac:dyDescent="0.3">
      <c r="B118" s="8">
        <v>141</v>
      </c>
      <c r="C118" s="141" t="s">
        <v>109</v>
      </c>
      <c r="D118" s="136">
        <v>0</v>
      </c>
      <c r="E118" s="136">
        <v>-434</v>
      </c>
      <c r="F118" s="136">
        <v>-446</v>
      </c>
      <c r="G118" s="136"/>
      <c r="H118" s="136">
        <v>-46</v>
      </c>
      <c r="I118" s="136"/>
      <c r="J118" s="136">
        <v>-26</v>
      </c>
      <c r="K118" s="14"/>
      <c r="L118" s="154">
        <v>0</v>
      </c>
      <c r="M118" s="14"/>
    </row>
    <row r="119" spans="2:13" hidden="1" outlineLevel="2" x14ac:dyDescent="0.3">
      <c r="B119" s="8">
        <v>142</v>
      </c>
      <c r="C119" s="141" t="s">
        <v>110</v>
      </c>
      <c r="D119" s="136">
        <v>0</v>
      </c>
      <c r="E119" s="136">
        <v>0</v>
      </c>
      <c r="F119" s="136">
        <v>0</v>
      </c>
      <c r="G119" s="136"/>
      <c r="H119" s="136">
        <v>0</v>
      </c>
      <c r="I119" s="136"/>
      <c r="J119" s="136">
        <v>0</v>
      </c>
      <c r="K119" s="14"/>
      <c r="L119" s="154">
        <v>0</v>
      </c>
      <c r="M119" s="14"/>
    </row>
    <row r="120" spans="2:13" hidden="1" outlineLevel="2" x14ac:dyDescent="0.3">
      <c r="B120" s="8">
        <v>144</v>
      </c>
      <c r="C120" s="141" t="s">
        <v>111</v>
      </c>
      <c r="D120" s="136">
        <v>0</v>
      </c>
      <c r="E120" s="136">
        <v>0</v>
      </c>
      <c r="F120" s="136">
        <v>0</v>
      </c>
      <c r="G120" s="136"/>
      <c r="H120" s="136">
        <v>0</v>
      </c>
      <c r="I120" s="136"/>
      <c r="J120" s="136">
        <v>0</v>
      </c>
      <c r="K120" s="14"/>
      <c r="L120" s="154">
        <v>0</v>
      </c>
      <c r="M120" s="14"/>
    </row>
    <row r="121" spans="2:13" hidden="1" outlineLevel="2" x14ac:dyDescent="0.3">
      <c r="B121" s="8">
        <v>145</v>
      </c>
      <c r="C121" s="141" t="s">
        <v>112</v>
      </c>
      <c r="D121" s="136">
        <v>0</v>
      </c>
      <c r="E121" s="136">
        <v>0</v>
      </c>
      <c r="F121" s="136">
        <v>0</v>
      </c>
      <c r="G121" s="136"/>
      <c r="H121" s="136">
        <v>0</v>
      </c>
      <c r="I121" s="136"/>
      <c r="J121" s="136">
        <v>0</v>
      </c>
      <c r="K121" s="14"/>
      <c r="L121" s="154">
        <v>0</v>
      </c>
      <c r="M121" s="14"/>
    </row>
    <row r="122" spans="2:13" hidden="1" outlineLevel="2" x14ac:dyDescent="0.3">
      <c r="B122" s="8">
        <v>146</v>
      </c>
      <c r="C122" s="141" t="s">
        <v>113</v>
      </c>
      <c r="D122" s="136">
        <v>0</v>
      </c>
      <c r="E122" s="136">
        <v>0</v>
      </c>
      <c r="F122" s="136">
        <v>0</v>
      </c>
      <c r="G122" s="136"/>
      <c r="H122" s="136">
        <v>0</v>
      </c>
      <c r="I122" s="136"/>
      <c r="J122" s="136">
        <v>0</v>
      </c>
      <c r="K122" s="14"/>
      <c r="L122" s="154">
        <v>0</v>
      </c>
      <c r="M122" s="14"/>
    </row>
    <row r="123" spans="2:13" hidden="1" outlineLevel="1" collapsed="1" x14ac:dyDescent="0.3">
      <c r="B123" s="8">
        <v>135</v>
      </c>
      <c r="C123" s="142" t="s">
        <v>114</v>
      </c>
      <c r="D123" s="143">
        <f t="shared" ref="D123:F123" si="60">SUM(D124:D130)</f>
        <v>0</v>
      </c>
      <c r="E123" s="143">
        <f t="shared" si="60"/>
        <v>0</v>
      </c>
      <c r="F123" s="143">
        <f t="shared" si="60"/>
        <v>0</v>
      </c>
      <c r="G123" s="149"/>
      <c r="H123" s="143">
        <f>SUM(H124:H130)</f>
        <v>7761</v>
      </c>
      <c r="I123" s="149"/>
      <c r="J123" s="143">
        <f>SUM(J124:J130)</f>
        <v>0</v>
      </c>
      <c r="K123" s="18"/>
      <c r="L123" s="18">
        <f>SUM(L124:L130)</f>
        <v>0</v>
      </c>
      <c r="M123" s="18"/>
    </row>
    <row r="124" spans="2:13" hidden="1" outlineLevel="3" x14ac:dyDescent="0.3">
      <c r="B124" s="8">
        <v>147</v>
      </c>
      <c r="C124" s="141" t="s">
        <v>115</v>
      </c>
      <c r="D124" s="136">
        <v>0</v>
      </c>
      <c r="E124" s="136">
        <v>0</v>
      </c>
      <c r="F124" s="136">
        <v>0</v>
      </c>
      <c r="G124" s="136"/>
      <c r="H124" s="136">
        <v>0</v>
      </c>
      <c r="I124" s="136"/>
      <c r="J124" s="136">
        <v>0</v>
      </c>
      <c r="K124" s="14"/>
      <c r="L124" s="154">
        <v>0</v>
      </c>
      <c r="M124" s="14"/>
    </row>
    <row r="125" spans="2:13" hidden="1" outlineLevel="3" x14ac:dyDescent="0.3">
      <c r="B125" s="8">
        <v>148</v>
      </c>
      <c r="C125" s="141" t="s">
        <v>116</v>
      </c>
      <c r="D125" s="136">
        <v>0</v>
      </c>
      <c r="E125" s="136">
        <v>0</v>
      </c>
      <c r="F125" s="136">
        <v>0</v>
      </c>
      <c r="G125" s="136"/>
      <c r="H125" s="136">
        <v>0</v>
      </c>
      <c r="I125" s="136"/>
      <c r="J125" s="136">
        <v>0</v>
      </c>
      <c r="K125" s="14"/>
      <c r="L125" s="154">
        <v>0</v>
      </c>
      <c r="M125" s="14"/>
    </row>
    <row r="126" spans="2:13" hidden="1" outlineLevel="3" x14ac:dyDescent="0.3">
      <c r="B126" s="8">
        <v>149</v>
      </c>
      <c r="C126" s="141" t="s">
        <v>117</v>
      </c>
      <c r="D126" s="136">
        <v>0</v>
      </c>
      <c r="E126" s="136">
        <v>0</v>
      </c>
      <c r="F126" s="136">
        <v>0</v>
      </c>
      <c r="G126" s="136"/>
      <c r="H126" s="136">
        <v>0</v>
      </c>
      <c r="I126" s="136"/>
      <c r="J126" s="136">
        <v>0</v>
      </c>
      <c r="K126" s="14"/>
      <c r="L126" s="154">
        <v>0</v>
      </c>
      <c r="M126" s="14"/>
    </row>
    <row r="127" spans="2:13" hidden="1" outlineLevel="3" x14ac:dyDescent="0.3">
      <c r="B127" s="8">
        <v>150</v>
      </c>
      <c r="C127" s="141" t="s">
        <v>118</v>
      </c>
      <c r="D127" s="136">
        <v>0</v>
      </c>
      <c r="E127" s="136">
        <v>0</v>
      </c>
      <c r="F127" s="136">
        <v>0</v>
      </c>
      <c r="G127" s="136"/>
      <c r="H127" s="136">
        <v>0</v>
      </c>
      <c r="I127" s="136"/>
      <c r="J127" s="136">
        <v>0</v>
      </c>
      <c r="K127" s="14"/>
      <c r="L127" s="154">
        <v>0</v>
      </c>
      <c r="M127" s="14"/>
    </row>
    <row r="128" spans="2:13" hidden="1" outlineLevel="3" x14ac:dyDescent="0.3">
      <c r="B128" s="8">
        <v>151</v>
      </c>
      <c r="C128" s="141" t="s">
        <v>119</v>
      </c>
      <c r="D128" s="136">
        <v>0</v>
      </c>
      <c r="E128" s="136">
        <v>0</v>
      </c>
      <c r="F128" s="136">
        <v>0</v>
      </c>
      <c r="G128" s="136"/>
      <c r="H128" s="136">
        <v>0</v>
      </c>
      <c r="I128" s="136"/>
      <c r="J128" s="136">
        <v>0</v>
      </c>
      <c r="K128" s="14"/>
      <c r="L128" s="154">
        <v>0</v>
      </c>
      <c r="M128" s="14"/>
    </row>
    <row r="129" spans="2:13" hidden="1" outlineLevel="3" x14ac:dyDescent="0.3">
      <c r="B129" s="8">
        <v>152</v>
      </c>
      <c r="C129" s="141" t="s">
        <v>120</v>
      </c>
      <c r="D129" s="136">
        <v>0</v>
      </c>
      <c r="E129" s="136">
        <v>0</v>
      </c>
      <c r="F129" s="136">
        <v>0</v>
      </c>
      <c r="G129" s="136"/>
      <c r="H129" s="136">
        <v>0</v>
      </c>
      <c r="I129" s="136"/>
      <c r="J129" s="136">
        <v>0</v>
      </c>
      <c r="K129" s="14"/>
      <c r="L129" s="154">
        <v>0</v>
      </c>
      <c r="M129" s="14"/>
    </row>
    <row r="130" spans="2:13" hidden="1" outlineLevel="3" x14ac:dyDescent="0.3">
      <c r="B130" s="8">
        <v>153</v>
      </c>
      <c r="C130" s="141" t="s">
        <v>121</v>
      </c>
      <c r="D130" s="136">
        <v>0</v>
      </c>
      <c r="E130" s="136">
        <v>0</v>
      </c>
      <c r="F130" s="136">
        <v>0</v>
      </c>
      <c r="G130" s="136"/>
      <c r="H130" s="136">
        <v>7761</v>
      </c>
      <c r="I130" s="136"/>
      <c r="J130" s="136">
        <v>0</v>
      </c>
      <c r="K130" s="14"/>
      <c r="L130" s="154">
        <v>0</v>
      </c>
      <c r="M130" s="14"/>
    </row>
    <row r="131" spans="2:13" ht="15.6" collapsed="1" x14ac:dyDescent="0.3">
      <c r="C131" s="151" t="s">
        <v>122</v>
      </c>
      <c r="D131" s="150">
        <f t="shared" ref="D131:F131" si="61">D23+D25</f>
        <v>8932</v>
      </c>
      <c r="E131" s="150">
        <f t="shared" si="61"/>
        <v>9578</v>
      </c>
      <c r="F131" s="150">
        <f t="shared" si="61"/>
        <v>-10694</v>
      </c>
      <c r="G131" s="150">
        <f t="shared" ref="G131:I131" si="62">G23+G25</f>
        <v>9576</v>
      </c>
      <c r="H131" s="150">
        <f>H23+H25</f>
        <v>21331</v>
      </c>
      <c r="I131" s="150">
        <f t="shared" si="62"/>
        <v>8896</v>
      </c>
      <c r="J131" s="150">
        <f>J23+J25</f>
        <v>37896</v>
      </c>
      <c r="K131" s="150">
        <f t="shared" ref="K131" si="63">K23+K25</f>
        <v>36962</v>
      </c>
      <c r="L131" s="150">
        <f>L23+L25</f>
        <v>0</v>
      </c>
      <c r="M131" s="19">
        <f t="shared" ref="M131" si="64">M23+M25</f>
        <v>-640.61999999999534</v>
      </c>
    </row>
    <row r="132" spans="2:13" x14ac:dyDescent="0.3">
      <c r="B132" s="8">
        <v>10</v>
      </c>
      <c r="C132" s="142" t="s">
        <v>3</v>
      </c>
      <c r="D132" s="143">
        <f t="shared" ref="D132:F132" si="65">SUM(D133:D134)</f>
        <v>-3000</v>
      </c>
      <c r="E132" s="143">
        <f t="shared" si="65"/>
        <v>-3498</v>
      </c>
      <c r="F132" s="143">
        <f t="shared" si="65"/>
        <v>-54</v>
      </c>
      <c r="G132" s="149">
        <v>-3498</v>
      </c>
      <c r="H132" s="143">
        <f t="shared" ref="H132" si="66">SUM(H133:H134)</f>
        <v>-7086</v>
      </c>
      <c r="I132" s="149">
        <v>-3597</v>
      </c>
      <c r="J132" s="143">
        <f t="shared" ref="J132" si="67">SUM(J133:J134)</f>
        <v>-11694</v>
      </c>
      <c r="K132" s="155">
        <v>-9153</v>
      </c>
      <c r="L132" s="155">
        <f t="shared" ref="L132" si="68">SUM(L133:L134)</f>
        <v>0</v>
      </c>
      <c r="M132" s="6">
        <v>0</v>
      </c>
    </row>
    <row r="133" spans="2:13" hidden="1" outlineLevel="1" x14ac:dyDescent="0.3">
      <c r="B133" s="8">
        <v>124</v>
      </c>
      <c r="C133" s="141" t="s">
        <v>3</v>
      </c>
      <c r="D133" s="136">
        <v>-3000</v>
      </c>
      <c r="E133" s="136">
        <v>-3498</v>
      </c>
      <c r="F133" s="136">
        <v>-54</v>
      </c>
      <c r="G133" s="136"/>
      <c r="H133" s="136">
        <v>-7086</v>
      </c>
      <c r="I133" s="136"/>
      <c r="J133" s="136">
        <v>-11694</v>
      </c>
      <c r="K133" s="152"/>
      <c r="L133" s="154">
        <v>0</v>
      </c>
      <c r="M133" s="7"/>
    </row>
    <row r="134" spans="2:13" hidden="1" outlineLevel="1" x14ac:dyDescent="0.3">
      <c r="B134" s="8">
        <v>130</v>
      </c>
      <c r="C134" s="141" t="s">
        <v>123</v>
      </c>
      <c r="D134" s="136">
        <v>0</v>
      </c>
      <c r="E134" s="136">
        <v>0</v>
      </c>
      <c r="F134" s="136">
        <v>0</v>
      </c>
      <c r="G134" s="136"/>
      <c r="H134" s="136">
        <v>0</v>
      </c>
      <c r="I134" s="136"/>
      <c r="J134" s="136">
        <v>0</v>
      </c>
      <c r="K134" s="152"/>
      <c r="L134" s="154">
        <v>0</v>
      </c>
      <c r="M134" s="7"/>
    </row>
    <row r="135" spans="2:13" collapsed="1" x14ac:dyDescent="0.3">
      <c r="C135" s="142" t="s">
        <v>4</v>
      </c>
      <c r="D135" s="143">
        <f t="shared" ref="D135:F135" si="69">SUM(D136:D141)</f>
        <v>0</v>
      </c>
      <c r="E135" s="143">
        <f t="shared" si="69"/>
        <v>0</v>
      </c>
      <c r="F135" s="143">
        <f t="shared" si="69"/>
        <v>0</v>
      </c>
      <c r="G135" s="149">
        <v>0</v>
      </c>
      <c r="H135" s="143">
        <f t="shared" ref="H135" si="70">SUM(H136:H141)</f>
        <v>0</v>
      </c>
      <c r="I135" s="149">
        <v>0</v>
      </c>
      <c r="J135" s="143">
        <f t="shared" ref="J135" si="71">SUM(J136:J141)</f>
        <v>0</v>
      </c>
      <c r="K135" s="155">
        <v>0</v>
      </c>
      <c r="L135" s="155">
        <f t="shared" ref="L135" si="72">SUM(L136:L141)</f>
        <v>0</v>
      </c>
      <c r="M135" s="6">
        <v>0</v>
      </c>
    </row>
    <row r="136" spans="2:13" hidden="1" outlineLevel="1" x14ac:dyDescent="0.3">
      <c r="B136" s="8">
        <v>11</v>
      </c>
      <c r="C136" s="141" t="s">
        <v>4</v>
      </c>
      <c r="D136" s="136">
        <v>0</v>
      </c>
      <c r="E136" s="136">
        <v>0</v>
      </c>
      <c r="F136" s="136">
        <v>0</v>
      </c>
      <c r="G136" s="136"/>
      <c r="H136" s="136">
        <v>0</v>
      </c>
      <c r="I136" s="136"/>
      <c r="J136" s="136">
        <v>0</v>
      </c>
      <c r="K136" s="152"/>
      <c r="L136" s="154">
        <v>0</v>
      </c>
      <c r="M136" s="14"/>
    </row>
    <row r="137" spans="2:13" hidden="1" outlineLevel="1" x14ac:dyDescent="0.3">
      <c r="B137" s="8">
        <v>125</v>
      </c>
      <c r="C137" s="141" t="s">
        <v>124</v>
      </c>
      <c r="D137" s="136">
        <v>0</v>
      </c>
      <c r="E137" s="136">
        <v>0</v>
      </c>
      <c r="F137" s="136">
        <v>0</v>
      </c>
      <c r="G137" s="136"/>
      <c r="H137" s="136">
        <v>0</v>
      </c>
      <c r="I137" s="136"/>
      <c r="J137" s="136">
        <v>0</v>
      </c>
      <c r="K137" s="152"/>
      <c r="L137" s="154">
        <v>0</v>
      </c>
      <c r="M137" s="14"/>
    </row>
    <row r="138" spans="2:13" hidden="1" outlineLevel="1" x14ac:dyDescent="0.3">
      <c r="B138" s="8">
        <v>126</v>
      </c>
      <c r="C138" s="141" t="s">
        <v>125</v>
      </c>
      <c r="D138" s="136">
        <v>0</v>
      </c>
      <c r="E138" s="136">
        <v>0</v>
      </c>
      <c r="F138" s="136">
        <v>0</v>
      </c>
      <c r="G138" s="136"/>
      <c r="H138" s="136">
        <v>0</v>
      </c>
      <c r="I138" s="136"/>
      <c r="J138" s="136">
        <v>0</v>
      </c>
      <c r="K138" s="152"/>
      <c r="L138" s="154">
        <v>0</v>
      </c>
      <c r="M138" s="14"/>
    </row>
    <row r="139" spans="2:13" hidden="1" outlineLevel="1" x14ac:dyDescent="0.3">
      <c r="B139" s="8">
        <v>127</v>
      </c>
      <c r="C139" s="141" t="s">
        <v>126</v>
      </c>
      <c r="D139" s="136">
        <v>0</v>
      </c>
      <c r="E139" s="136">
        <v>0</v>
      </c>
      <c r="F139" s="136">
        <v>0</v>
      </c>
      <c r="G139" s="136"/>
      <c r="H139" s="136">
        <v>0</v>
      </c>
      <c r="I139" s="136"/>
      <c r="J139" s="136">
        <v>0</v>
      </c>
      <c r="K139" s="152"/>
      <c r="L139" s="154">
        <v>0</v>
      </c>
      <c r="M139" s="14"/>
    </row>
    <row r="140" spans="2:13" hidden="1" outlineLevel="1" x14ac:dyDescent="0.3">
      <c r="B140" s="8">
        <v>128</v>
      </c>
      <c r="C140" s="141" t="s">
        <v>127</v>
      </c>
      <c r="D140" s="136">
        <v>0</v>
      </c>
      <c r="E140" s="136">
        <v>0</v>
      </c>
      <c r="F140" s="136">
        <v>0</v>
      </c>
      <c r="G140" s="136"/>
      <c r="H140" s="136">
        <v>0</v>
      </c>
      <c r="I140" s="136"/>
      <c r="J140" s="136">
        <v>0</v>
      </c>
      <c r="K140" s="152"/>
      <c r="L140" s="154">
        <v>0</v>
      </c>
      <c r="M140" s="14"/>
    </row>
    <row r="141" spans="2:13" hidden="1" outlineLevel="1" x14ac:dyDescent="0.3">
      <c r="B141" s="8">
        <v>129</v>
      </c>
      <c r="C141" s="141" t="s">
        <v>128</v>
      </c>
      <c r="D141" s="136">
        <v>0</v>
      </c>
      <c r="E141" s="136">
        <v>0</v>
      </c>
      <c r="F141" s="136">
        <v>0</v>
      </c>
      <c r="G141" s="136"/>
      <c r="H141" s="136">
        <v>0</v>
      </c>
      <c r="I141" s="136"/>
      <c r="J141" s="136">
        <v>0</v>
      </c>
      <c r="K141" s="152"/>
      <c r="L141" s="154">
        <v>0</v>
      </c>
      <c r="M141" s="14"/>
    </row>
    <row r="142" spans="2:13" ht="15.6" collapsed="1" x14ac:dyDescent="0.3">
      <c r="C142" s="151" t="s">
        <v>129</v>
      </c>
      <c r="D142" s="150">
        <f>+D131+D132</f>
        <v>5932</v>
      </c>
      <c r="E142" s="150">
        <f t="shared" ref="E142:F142" si="73">+E131+E132</f>
        <v>6080</v>
      </c>
      <c r="F142" s="150">
        <f t="shared" si="73"/>
        <v>-10748</v>
      </c>
      <c r="G142" s="150">
        <f t="shared" ref="G142:M142" si="74">+G131+G132</f>
        <v>6078</v>
      </c>
      <c r="H142" s="150">
        <f t="shared" si="74"/>
        <v>14245</v>
      </c>
      <c r="I142" s="150">
        <f t="shared" si="74"/>
        <v>5299</v>
      </c>
      <c r="J142" s="150">
        <f t="shared" si="74"/>
        <v>26202</v>
      </c>
      <c r="K142" s="150">
        <f t="shared" ref="K142" si="75">+K131+K132</f>
        <v>27809</v>
      </c>
      <c r="L142" s="150">
        <f t="shared" ref="L142" si="76">+L131+L132</f>
        <v>0</v>
      </c>
      <c r="M142" s="19">
        <f t="shared" si="74"/>
        <v>-640.61999999999534</v>
      </c>
    </row>
    <row r="143" spans="2:13" x14ac:dyDescent="0.3">
      <c r="D143" s="20"/>
      <c r="E143" s="20"/>
      <c r="F143" s="20"/>
      <c r="G143" s="20"/>
      <c r="H143" s="20"/>
      <c r="I143" s="20"/>
      <c r="J143" s="20"/>
      <c r="K143" s="20"/>
      <c r="L143" s="20"/>
      <c r="M143" s="20"/>
    </row>
    <row r="144" spans="2:13" x14ac:dyDescent="0.3">
      <c r="D144" s="20"/>
      <c r="E144" s="20"/>
      <c r="F144" s="20"/>
      <c r="G144" s="20"/>
      <c r="H144" s="20"/>
      <c r="I144" s="20"/>
      <c r="J144" s="20"/>
      <c r="K144" s="20"/>
      <c r="L144" s="20"/>
      <c r="M144" s="20"/>
    </row>
    <row r="145" spans="3:13" x14ac:dyDescent="0.3">
      <c r="D145" s="20"/>
      <c r="E145" s="20"/>
      <c r="F145" s="20"/>
      <c r="G145" s="20"/>
      <c r="H145" s="20"/>
      <c r="I145" s="20"/>
      <c r="J145" s="20"/>
      <c r="K145" s="20"/>
      <c r="L145" s="20"/>
      <c r="M145" s="20"/>
    </row>
    <row r="146" spans="3:13" x14ac:dyDescent="0.3">
      <c r="D146" s="20"/>
      <c r="E146" s="20"/>
      <c r="F146" s="20"/>
      <c r="G146" s="20"/>
      <c r="H146" s="20"/>
      <c r="I146" s="20"/>
      <c r="J146" s="20"/>
      <c r="K146" s="20"/>
      <c r="L146" s="20"/>
      <c r="M146" s="20"/>
    </row>
    <row r="147" spans="3:13" x14ac:dyDescent="0.3">
      <c r="D147" s="20"/>
      <c r="E147" s="20"/>
      <c r="F147" s="20"/>
      <c r="G147" s="20"/>
      <c r="H147" s="20"/>
      <c r="I147" s="20"/>
      <c r="J147" s="20"/>
      <c r="K147" s="20"/>
      <c r="L147" s="20"/>
      <c r="M147" s="20"/>
    </row>
    <row r="148" spans="3:13" x14ac:dyDescent="0.3">
      <c r="D148" s="20"/>
      <c r="E148" s="20"/>
      <c r="F148" s="20"/>
      <c r="G148" s="20"/>
      <c r="H148" s="20"/>
      <c r="I148" s="20"/>
      <c r="J148" s="20"/>
      <c r="K148" s="20"/>
      <c r="L148" s="20"/>
      <c r="M148" s="20"/>
    </row>
    <row r="149" spans="3:13" x14ac:dyDescent="0.3">
      <c r="D149" s="20"/>
      <c r="E149" s="20"/>
      <c r="F149" s="20"/>
      <c r="G149" s="20"/>
      <c r="H149" s="20"/>
      <c r="I149" s="20"/>
      <c r="J149" s="20"/>
      <c r="K149" s="20"/>
      <c r="L149" s="20"/>
      <c r="M149" s="20"/>
    </row>
    <row r="156" spans="3:13" x14ac:dyDescent="0.3">
      <c r="C156" s="81"/>
    </row>
    <row r="157" spans="3:13" x14ac:dyDescent="0.3">
      <c r="C157" s="81"/>
    </row>
    <row r="158" spans="3:13" x14ac:dyDescent="0.3">
      <c r="C158" s="81"/>
    </row>
    <row r="159" spans="3:13" x14ac:dyDescent="0.3">
      <c r="C159" s="81"/>
    </row>
    <row r="160" spans="3:13" x14ac:dyDescent="0.3">
      <c r="C160" s="81"/>
    </row>
    <row r="161" spans="3:3" x14ac:dyDescent="0.3">
      <c r="C161" s="81"/>
    </row>
  </sheetData>
  <pageMargins left="0.51181102362204722" right="0.51181102362204722" top="0.78740157480314965" bottom="0.78740157480314965" header="0.31496062992125984" footer="0.31496062992125984"/>
  <pageSetup paperSize="9" scale="68" orientation="landscape" r:id="rId1"/>
  <ignoredErrors>
    <ignoredError sqref="C6:I10 L6:L142 M133:M142 M26:M131 C12:I14 C11:I11 K11 C16:I19 C15:I15 K15 C22:I25 C20:G20 I20 K20 C21:I21 K21 C38:I142 C27:I37 K27:K37 C26:I26 K26 K38:K142 K6:K10 K12:K14 K16:K19 K22:K25 J6:J142 M13:M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I152"/>
  <sheetViews>
    <sheetView showGridLines="0" zoomScale="90" zoomScaleNormal="90" workbookViewId="0">
      <pane xSplit="3" ySplit="5" topLeftCell="BI6" activePane="bottomRight" state="frozen"/>
      <selection activeCell="C5" sqref="C5"/>
      <selection pane="topRight" activeCell="C5" sqref="C5"/>
      <selection pane="bottomLeft" activeCell="C5" sqref="C5"/>
      <selection pane="bottomRight" activeCell="C5" sqref="C5"/>
    </sheetView>
  </sheetViews>
  <sheetFormatPr defaultColWidth="9.109375" defaultRowHeight="14.4" outlineLevelRow="2" outlineLevelCol="1" x14ac:dyDescent="0.3"/>
  <cols>
    <col min="1" max="1" width="2.6640625" style="1" customWidth="1"/>
    <col min="2" max="2" width="3.88671875" style="30" customWidth="1"/>
    <col min="3" max="3" width="43.109375" style="1" customWidth="1"/>
    <col min="4" max="4" width="1.44140625" style="69" customWidth="1"/>
    <col min="5" max="5" width="12.6640625" style="1" customWidth="1"/>
    <col min="6" max="17" width="12.6640625" style="1" hidden="1" customWidth="1" outlineLevel="1"/>
    <col min="18" max="18" width="2.88671875" style="80" customWidth="1" collapsed="1"/>
    <col min="19" max="19" width="12.6640625" style="1" customWidth="1"/>
    <col min="20" max="31" width="12.6640625" style="1" hidden="1" customWidth="1" outlineLevel="1"/>
    <col min="32" max="32" width="2.88671875" style="80" customWidth="1" collapsed="1"/>
    <col min="33" max="33" width="12.109375" style="1" customWidth="1"/>
    <col min="34" max="45" width="11.44140625" style="1" hidden="1" customWidth="1" outlineLevel="1"/>
    <col min="46" max="46" width="2.88671875" style="80" customWidth="1" collapsed="1"/>
    <col min="47" max="47" width="12.109375" style="1" customWidth="1"/>
    <col min="48" max="59" width="11.44140625" style="1" hidden="1" customWidth="1" outlineLevel="1"/>
    <col min="60" max="60" width="2.88671875" style="1" customWidth="1" collapsed="1"/>
    <col min="61" max="61" width="12.109375" style="1" customWidth="1"/>
    <col min="62" max="73" width="11.44140625" style="1" hidden="1" customWidth="1" outlineLevel="1"/>
    <col min="74" max="74" width="3.33203125" style="1" customWidth="1" collapsed="1"/>
    <col min="75" max="75" width="12.5546875" style="1" bestFit="1" customWidth="1"/>
    <col min="76" max="87" width="11.44140625" style="1" customWidth="1" outlineLevel="1"/>
    <col min="88" max="16384" width="9.109375" style="1"/>
  </cols>
  <sheetData>
    <row r="1" spans="1:87" s="30" customFormat="1" x14ac:dyDescent="0.3">
      <c r="C1" s="85" t="s">
        <v>132</v>
      </c>
      <c r="D1" s="31"/>
      <c r="AR1" s="32"/>
      <c r="AS1" s="32"/>
      <c r="BF1" s="32"/>
      <c r="BG1" s="32"/>
      <c r="BT1" s="32"/>
      <c r="BU1" s="32"/>
      <c r="CH1" s="32"/>
      <c r="CI1" s="32"/>
    </row>
    <row r="2" spans="1:87" s="30" customFormat="1" ht="36.6" x14ac:dyDescent="0.7">
      <c r="B2" s="78" t="s">
        <v>6</v>
      </c>
      <c r="C2" s="78"/>
      <c r="D2" s="78"/>
      <c r="E2" s="78"/>
      <c r="F2" s="78"/>
      <c r="G2" s="78"/>
      <c r="H2" s="78"/>
      <c r="I2" s="78"/>
      <c r="J2" s="78"/>
      <c r="K2" s="78"/>
      <c r="L2" s="78"/>
      <c r="M2" s="78"/>
      <c r="N2" s="78"/>
      <c r="O2" s="78"/>
      <c r="P2" s="78"/>
      <c r="Q2" s="78"/>
      <c r="R2" s="33"/>
      <c r="S2" s="78"/>
      <c r="T2" s="78"/>
      <c r="U2" s="78"/>
      <c r="V2" s="78"/>
      <c r="W2" s="78"/>
      <c r="X2" s="78"/>
      <c r="Y2" s="78"/>
      <c r="Z2" s="78"/>
      <c r="AA2" s="78"/>
      <c r="AB2" s="78"/>
      <c r="AC2" s="78"/>
      <c r="AD2" s="78"/>
      <c r="AE2" s="78"/>
      <c r="AF2" s="33"/>
      <c r="AG2" s="78"/>
      <c r="AH2" s="78"/>
      <c r="AI2" s="78"/>
      <c r="AJ2" s="78"/>
      <c r="AK2" s="78"/>
      <c r="AL2" s="78"/>
      <c r="AM2" s="78"/>
      <c r="AN2" s="78"/>
      <c r="AO2" s="78"/>
      <c r="AP2" s="78"/>
      <c r="AQ2" s="78"/>
      <c r="AR2" s="78"/>
      <c r="AS2" s="78"/>
      <c r="AT2" s="33"/>
      <c r="AU2" s="78"/>
      <c r="AV2" s="78"/>
      <c r="AW2" s="78"/>
      <c r="AX2" s="78"/>
      <c r="AY2" s="78"/>
      <c r="AZ2" s="78"/>
      <c r="BA2" s="78"/>
      <c r="BB2" s="78"/>
      <c r="BC2" s="78"/>
      <c r="BD2" s="78"/>
      <c r="BE2" s="78"/>
      <c r="BF2" s="78"/>
      <c r="BG2" s="78"/>
      <c r="BH2" s="33"/>
      <c r="BI2" s="78"/>
      <c r="BJ2" s="78"/>
      <c r="BK2" s="78"/>
      <c r="BL2" s="78"/>
      <c r="BM2" s="78"/>
      <c r="BN2" s="78"/>
      <c r="BO2" s="78"/>
      <c r="BP2" s="78"/>
      <c r="BQ2" s="78"/>
      <c r="BR2" s="78"/>
      <c r="BS2" s="78"/>
      <c r="BT2" s="78"/>
      <c r="BU2" s="78"/>
      <c r="BV2" s="33"/>
      <c r="BW2" s="78"/>
      <c r="BX2" s="78"/>
      <c r="BY2" s="78"/>
      <c r="BZ2" s="78"/>
      <c r="CA2" s="78"/>
      <c r="CB2" s="78"/>
      <c r="CC2" s="78"/>
      <c r="CD2" s="78"/>
      <c r="CE2" s="78"/>
      <c r="CF2" s="78"/>
      <c r="CG2" s="78"/>
      <c r="CH2" s="78"/>
      <c r="CI2" s="78"/>
    </row>
    <row r="3" spans="1:87" s="93" customFormat="1" ht="15.6" x14ac:dyDescent="0.3">
      <c r="C3" s="93">
        <v>3</v>
      </c>
      <c r="D3" s="94"/>
      <c r="E3" s="93">
        <v>15</v>
      </c>
      <c r="F3" s="93">
        <v>1</v>
      </c>
      <c r="G3" s="93">
        <v>2</v>
      </c>
      <c r="H3" s="93">
        <v>3</v>
      </c>
      <c r="I3" s="93">
        <v>4</v>
      </c>
      <c r="J3" s="93">
        <v>5</v>
      </c>
      <c r="K3" s="93">
        <v>6</v>
      </c>
      <c r="L3" s="93">
        <v>7</v>
      </c>
      <c r="M3" s="93">
        <v>8</v>
      </c>
      <c r="N3" s="93">
        <v>9</v>
      </c>
      <c r="O3" s="93">
        <v>10</v>
      </c>
      <c r="P3" s="93">
        <v>11</v>
      </c>
      <c r="Q3" s="93">
        <v>12</v>
      </c>
      <c r="S3" s="93">
        <v>16</v>
      </c>
      <c r="T3" s="93">
        <v>1</v>
      </c>
      <c r="U3" s="93">
        <v>2</v>
      </c>
      <c r="V3" s="93">
        <v>3</v>
      </c>
      <c r="W3" s="93">
        <v>4</v>
      </c>
      <c r="X3" s="93">
        <v>5</v>
      </c>
      <c r="Y3" s="93">
        <v>6</v>
      </c>
      <c r="Z3" s="93">
        <v>7</v>
      </c>
      <c r="AA3" s="93">
        <v>8</v>
      </c>
      <c r="AB3" s="93">
        <v>9</v>
      </c>
      <c r="AC3" s="93">
        <v>10</v>
      </c>
      <c r="AD3" s="93">
        <v>11</v>
      </c>
      <c r="AE3" s="93">
        <v>12</v>
      </c>
      <c r="AG3" s="93">
        <v>17</v>
      </c>
      <c r="AH3" s="93">
        <v>1</v>
      </c>
      <c r="AI3" s="93">
        <v>2</v>
      </c>
      <c r="AJ3" s="93">
        <v>3</v>
      </c>
      <c r="AK3" s="93">
        <v>4</v>
      </c>
      <c r="AL3" s="93">
        <v>5</v>
      </c>
      <c r="AM3" s="93">
        <v>6</v>
      </c>
      <c r="AN3" s="93">
        <v>7</v>
      </c>
      <c r="AO3" s="93">
        <v>8</v>
      </c>
      <c r="AP3" s="93">
        <v>9</v>
      </c>
      <c r="AQ3" s="93">
        <v>10</v>
      </c>
      <c r="AR3" s="93">
        <v>11</v>
      </c>
      <c r="AS3" s="93">
        <v>12</v>
      </c>
      <c r="AU3" s="93">
        <v>18</v>
      </c>
      <c r="AV3" s="93">
        <v>1</v>
      </c>
      <c r="AW3" s="93">
        <v>2</v>
      </c>
      <c r="AX3" s="93">
        <v>3</v>
      </c>
      <c r="AY3" s="93">
        <v>4</v>
      </c>
      <c r="AZ3" s="93">
        <v>5</v>
      </c>
      <c r="BA3" s="93">
        <v>6</v>
      </c>
      <c r="BB3" s="93">
        <v>7</v>
      </c>
      <c r="BC3" s="93">
        <v>8</v>
      </c>
      <c r="BD3" s="93">
        <v>9</v>
      </c>
      <c r="BE3" s="93">
        <v>10</v>
      </c>
      <c r="BF3" s="93">
        <v>11</v>
      </c>
      <c r="BG3" s="93">
        <v>12</v>
      </c>
      <c r="BU3" s="95"/>
      <c r="CI3" s="95"/>
    </row>
    <row r="4" spans="1:87" s="73" customFormat="1" x14ac:dyDescent="0.3">
      <c r="B4" s="79"/>
      <c r="C4" s="74" t="e">
        <v>#N/A</v>
      </c>
      <c r="D4" s="75"/>
      <c r="E4" s="77">
        <v>2015</v>
      </c>
      <c r="F4" s="76">
        <v>42005</v>
      </c>
      <c r="G4" s="76">
        <v>42036</v>
      </c>
      <c r="H4" s="76">
        <v>42064</v>
      </c>
      <c r="I4" s="76">
        <v>42095</v>
      </c>
      <c r="J4" s="76">
        <v>42125</v>
      </c>
      <c r="K4" s="76">
        <v>42156</v>
      </c>
      <c r="L4" s="76">
        <v>42186</v>
      </c>
      <c r="M4" s="76">
        <v>42217</v>
      </c>
      <c r="N4" s="76">
        <v>42248</v>
      </c>
      <c r="O4" s="76">
        <v>42278</v>
      </c>
      <c r="P4" s="76">
        <v>42309</v>
      </c>
      <c r="Q4" s="76">
        <v>42339</v>
      </c>
      <c r="S4" s="77">
        <v>2016</v>
      </c>
      <c r="T4" s="76">
        <v>42370</v>
      </c>
      <c r="U4" s="76">
        <v>42401</v>
      </c>
      <c r="V4" s="76">
        <v>42430</v>
      </c>
      <c r="W4" s="76">
        <v>42461</v>
      </c>
      <c r="X4" s="76">
        <v>42491</v>
      </c>
      <c r="Y4" s="76">
        <v>42522</v>
      </c>
      <c r="Z4" s="76">
        <v>42552</v>
      </c>
      <c r="AA4" s="76">
        <v>42583</v>
      </c>
      <c r="AB4" s="76">
        <v>42614</v>
      </c>
      <c r="AC4" s="76">
        <v>42644</v>
      </c>
      <c r="AD4" s="76">
        <v>42675</v>
      </c>
      <c r="AE4" s="76">
        <v>42705</v>
      </c>
      <c r="AG4" s="77">
        <v>2017</v>
      </c>
      <c r="AH4" s="35">
        <v>42736</v>
      </c>
      <c r="AI4" s="35">
        <v>42767</v>
      </c>
      <c r="AJ4" s="35">
        <v>42795</v>
      </c>
      <c r="AK4" s="35">
        <v>42826</v>
      </c>
      <c r="AL4" s="35">
        <v>42856</v>
      </c>
      <c r="AM4" s="35">
        <v>42887</v>
      </c>
      <c r="AN4" s="35">
        <v>42917</v>
      </c>
      <c r="AO4" s="35">
        <v>42948</v>
      </c>
      <c r="AP4" s="35">
        <v>42979</v>
      </c>
      <c r="AQ4" s="35">
        <v>43009</v>
      </c>
      <c r="AR4" s="35">
        <v>43040</v>
      </c>
      <c r="AS4" s="35">
        <v>43070</v>
      </c>
      <c r="AU4" s="77">
        <v>2018</v>
      </c>
      <c r="AV4" s="35">
        <v>43101</v>
      </c>
      <c r="AW4" s="35">
        <v>43132</v>
      </c>
      <c r="AX4" s="35">
        <v>43160</v>
      </c>
      <c r="AY4" s="35">
        <v>43191</v>
      </c>
      <c r="AZ4" s="35">
        <v>43221</v>
      </c>
      <c r="BA4" s="35">
        <v>43252</v>
      </c>
      <c r="BB4" s="35">
        <v>43282</v>
      </c>
      <c r="BC4" s="35">
        <v>43313</v>
      </c>
      <c r="BD4" s="35">
        <v>43344</v>
      </c>
      <c r="BE4" s="35">
        <v>43374</v>
      </c>
      <c r="BF4" s="35">
        <v>43405</v>
      </c>
      <c r="BG4" s="35">
        <v>43435</v>
      </c>
      <c r="BI4" s="77">
        <v>2019</v>
      </c>
      <c r="BJ4" s="35">
        <v>43466</v>
      </c>
      <c r="BK4" s="35">
        <v>43497</v>
      </c>
      <c r="BL4" s="35">
        <v>43525</v>
      </c>
      <c r="BM4" s="35">
        <v>43556</v>
      </c>
      <c r="BN4" s="35">
        <v>43586</v>
      </c>
      <c r="BO4" s="35">
        <v>43617</v>
      </c>
      <c r="BP4" s="35">
        <v>43647</v>
      </c>
      <c r="BQ4" s="35">
        <v>43678</v>
      </c>
      <c r="BR4" s="35">
        <v>43709</v>
      </c>
      <c r="BS4" s="35">
        <v>43739</v>
      </c>
      <c r="BT4" s="35">
        <v>43770</v>
      </c>
      <c r="BU4" s="35">
        <v>43800</v>
      </c>
      <c r="BW4" s="77">
        <v>2020</v>
      </c>
      <c r="BX4" s="35">
        <v>43831</v>
      </c>
      <c r="BY4" s="35">
        <v>43862</v>
      </c>
      <c r="BZ4" s="35">
        <v>43891</v>
      </c>
      <c r="CA4" s="35">
        <v>43922</v>
      </c>
      <c r="CB4" s="35">
        <v>43952</v>
      </c>
      <c r="CC4" s="35">
        <v>43983</v>
      </c>
      <c r="CD4" s="35">
        <v>44013</v>
      </c>
      <c r="CE4" s="35">
        <v>44044</v>
      </c>
      <c r="CF4" s="35">
        <v>44075</v>
      </c>
      <c r="CG4" s="35">
        <v>44105</v>
      </c>
      <c r="CH4" s="35">
        <v>44136</v>
      </c>
      <c r="CI4" s="35">
        <v>44166</v>
      </c>
    </row>
    <row r="5" spans="1:87" ht="15.6" x14ac:dyDescent="0.3">
      <c r="C5" s="36"/>
      <c r="D5" s="37"/>
      <c r="E5" s="38" t="s">
        <v>133</v>
      </c>
      <c r="F5" s="38" t="s">
        <v>133</v>
      </c>
      <c r="G5" s="38" t="s">
        <v>133</v>
      </c>
      <c r="H5" s="38" t="s">
        <v>133</v>
      </c>
      <c r="I5" s="38" t="s">
        <v>133</v>
      </c>
      <c r="J5" s="38" t="s">
        <v>133</v>
      </c>
      <c r="K5" s="38" t="s">
        <v>133</v>
      </c>
      <c r="L5" s="38" t="s">
        <v>133</v>
      </c>
      <c r="M5" s="38" t="s">
        <v>133</v>
      </c>
      <c r="N5" s="38" t="s">
        <v>133</v>
      </c>
      <c r="O5" s="38" t="s">
        <v>133</v>
      </c>
      <c r="P5" s="38" t="s">
        <v>133</v>
      </c>
      <c r="Q5" s="38" t="s">
        <v>133</v>
      </c>
      <c r="S5" s="38" t="s">
        <v>133</v>
      </c>
      <c r="T5" s="38" t="s">
        <v>133</v>
      </c>
      <c r="U5" s="38" t="s">
        <v>133</v>
      </c>
      <c r="V5" s="38" t="s">
        <v>133</v>
      </c>
      <c r="W5" s="38" t="s">
        <v>133</v>
      </c>
      <c r="X5" s="38" t="s">
        <v>133</v>
      </c>
      <c r="Y5" s="38" t="s">
        <v>133</v>
      </c>
      <c r="Z5" s="38" t="s">
        <v>133</v>
      </c>
      <c r="AA5" s="38" t="s">
        <v>133</v>
      </c>
      <c r="AB5" s="38" t="s">
        <v>133</v>
      </c>
      <c r="AC5" s="38" t="s">
        <v>133</v>
      </c>
      <c r="AD5" s="38" t="s">
        <v>133</v>
      </c>
      <c r="AE5" s="38" t="s">
        <v>133</v>
      </c>
      <c r="AG5" s="38" t="s">
        <v>133</v>
      </c>
      <c r="AH5" s="38" t="s">
        <v>133</v>
      </c>
      <c r="AI5" s="38" t="s">
        <v>133</v>
      </c>
      <c r="AJ5" s="38" t="s">
        <v>133</v>
      </c>
      <c r="AK5" s="38" t="s">
        <v>133</v>
      </c>
      <c r="AL5" s="38" t="s">
        <v>133</v>
      </c>
      <c r="AM5" s="38" t="s">
        <v>133</v>
      </c>
      <c r="AN5" s="38" t="s">
        <v>133</v>
      </c>
      <c r="AO5" s="38" t="s">
        <v>133</v>
      </c>
      <c r="AP5" s="38" t="s">
        <v>133</v>
      </c>
      <c r="AQ5" s="38" t="s">
        <v>133</v>
      </c>
      <c r="AR5" s="38" t="s">
        <v>133</v>
      </c>
      <c r="AS5" s="38" t="s">
        <v>133</v>
      </c>
      <c r="AU5" s="38" t="s">
        <v>133</v>
      </c>
      <c r="AV5" s="38" t="s">
        <v>133</v>
      </c>
      <c r="AW5" s="38" t="s">
        <v>133</v>
      </c>
      <c r="AX5" s="38" t="s">
        <v>133</v>
      </c>
      <c r="AY5" s="38" t="s">
        <v>133</v>
      </c>
      <c r="AZ5" s="38" t="s">
        <v>133</v>
      </c>
      <c r="BA5" s="38" t="s">
        <v>133</v>
      </c>
      <c r="BB5" s="38" t="s">
        <v>277</v>
      </c>
      <c r="BC5" s="38" t="s">
        <v>277</v>
      </c>
      <c r="BD5" s="38" t="s">
        <v>277</v>
      </c>
      <c r="BE5" s="38" t="s">
        <v>277</v>
      </c>
      <c r="BF5" s="38" t="s">
        <v>277</v>
      </c>
      <c r="BG5" s="38" t="s">
        <v>277</v>
      </c>
      <c r="BI5" s="38" t="s">
        <v>133</v>
      </c>
      <c r="BJ5" s="38" t="s">
        <v>133</v>
      </c>
      <c r="BK5" s="38" t="s">
        <v>133</v>
      </c>
      <c r="BL5" s="38" t="s">
        <v>133</v>
      </c>
      <c r="BM5" s="38" t="s">
        <v>133</v>
      </c>
      <c r="BN5" s="38" t="s">
        <v>133</v>
      </c>
      <c r="BO5" s="38" t="s">
        <v>133</v>
      </c>
      <c r="BP5" s="38" t="s">
        <v>133</v>
      </c>
      <c r="BQ5" s="38" t="s">
        <v>133</v>
      </c>
      <c r="BR5" s="38" t="s">
        <v>133</v>
      </c>
      <c r="BS5" s="38" t="s">
        <v>133</v>
      </c>
      <c r="BT5" s="38" t="s">
        <v>133</v>
      </c>
      <c r="BU5" s="38" t="s">
        <v>133</v>
      </c>
      <c r="BW5" s="39" t="s">
        <v>278</v>
      </c>
      <c r="BX5" s="38" t="s">
        <v>133</v>
      </c>
      <c r="BY5" s="38" t="s">
        <v>133</v>
      </c>
      <c r="BZ5" s="38" t="s">
        <v>133</v>
      </c>
      <c r="CA5" s="38" t="s">
        <v>133</v>
      </c>
      <c r="CB5" s="38" t="s">
        <v>133</v>
      </c>
      <c r="CC5" s="38" t="s">
        <v>133</v>
      </c>
      <c r="CD5" s="38" t="s">
        <v>133</v>
      </c>
      <c r="CE5" s="39" t="s">
        <v>278</v>
      </c>
      <c r="CF5" s="39" t="s">
        <v>278</v>
      </c>
      <c r="CG5" s="39" t="s">
        <v>278</v>
      </c>
      <c r="CH5" s="39" t="s">
        <v>278</v>
      </c>
      <c r="CI5" s="39" t="s">
        <v>278</v>
      </c>
    </row>
    <row r="6" spans="1:87" s="40" customFormat="1" x14ac:dyDescent="0.3">
      <c r="B6" s="50"/>
      <c r="C6" s="41" t="s">
        <v>134</v>
      </c>
      <c r="D6" s="42"/>
      <c r="E6" s="43">
        <v>288520.31</v>
      </c>
      <c r="F6" s="43">
        <v>5043.6230000000005</v>
      </c>
      <c r="G6" s="43">
        <v>335495</v>
      </c>
      <c r="H6" s="43">
        <v>28896.894000000004</v>
      </c>
      <c r="I6" s="43">
        <v>20094.491999999998</v>
      </c>
      <c r="J6" s="43">
        <v>20520.424999999999</v>
      </c>
      <c r="K6" s="43">
        <v>21817.856</v>
      </c>
      <c r="L6" s="43">
        <v>20150.678999999996</v>
      </c>
      <c r="M6" s="43">
        <v>27229.751</v>
      </c>
      <c r="N6" s="43">
        <v>23541.019</v>
      </c>
      <c r="O6" s="43">
        <v>15435.191999999999</v>
      </c>
      <c r="P6" s="43">
        <v>23247.967999999997</v>
      </c>
      <c r="Q6" s="43">
        <v>56965.694000000003</v>
      </c>
      <c r="S6" s="43">
        <v>339300.22800000006</v>
      </c>
      <c r="T6" s="43">
        <v>20473.500999999997</v>
      </c>
      <c r="U6" s="43">
        <v>29360.771000000001</v>
      </c>
      <c r="V6" s="43">
        <v>27249.018999999997</v>
      </c>
      <c r="W6" s="43">
        <v>12664.214</v>
      </c>
      <c r="X6" s="43">
        <v>19607.042000000001</v>
      </c>
      <c r="Y6" s="43">
        <v>32364.25</v>
      </c>
      <c r="Z6" s="43">
        <v>23485.757000000001</v>
      </c>
      <c r="AA6" s="43">
        <v>22285.119000000002</v>
      </c>
      <c r="AB6" s="43">
        <v>20526.806</v>
      </c>
      <c r="AC6" s="43">
        <v>22410.257000000001</v>
      </c>
      <c r="AD6" s="43">
        <v>28323.044000000002</v>
      </c>
      <c r="AE6" s="43">
        <v>80550.448000000004</v>
      </c>
      <c r="AG6" s="43">
        <v>312609.09199999995</v>
      </c>
      <c r="AH6" s="43">
        <v>14012.142000000002</v>
      </c>
      <c r="AI6" s="43">
        <v>12276.375</v>
      </c>
      <c r="AJ6" s="43">
        <v>37843.841</v>
      </c>
      <c r="AK6" s="43">
        <v>17978.832999999999</v>
      </c>
      <c r="AL6" s="43">
        <v>19844.063000000002</v>
      </c>
      <c r="AM6" s="43">
        <v>28979.077999999998</v>
      </c>
      <c r="AN6" s="43">
        <v>28016.821</v>
      </c>
      <c r="AO6" s="43">
        <v>21427.429</v>
      </c>
      <c r="AP6" s="43">
        <v>28067.177</v>
      </c>
      <c r="AQ6" s="43">
        <v>35617.840000000004</v>
      </c>
      <c r="AR6" s="43">
        <v>24554.181</v>
      </c>
      <c r="AS6" s="43">
        <v>43991.312000000005</v>
      </c>
      <c r="AU6" s="43">
        <v>330781.90700000001</v>
      </c>
      <c r="AV6" s="43">
        <v>32813.828999999998</v>
      </c>
      <c r="AW6" s="43">
        <v>17624.787</v>
      </c>
      <c r="AX6" s="43">
        <v>33796.273999999998</v>
      </c>
      <c r="AY6" s="43">
        <v>19124.679000000004</v>
      </c>
      <c r="AZ6" s="43">
        <v>30099.607</v>
      </c>
      <c r="BA6" s="43">
        <v>24046.353999999999</v>
      </c>
      <c r="BB6" s="43">
        <v>30886.785</v>
      </c>
      <c r="BC6" s="43">
        <v>33915.135000000002</v>
      </c>
      <c r="BD6" s="43">
        <v>32710.210999999999</v>
      </c>
      <c r="BE6" s="43">
        <v>32611.081000000002</v>
      </c>
      <c r="BF6" s="43">
        <v>34199.690999999999</v>
      </c>
      <c r="BG6" s="43">
        <v>43631.141000000003</v>
      </c>
      <c r="BI6" s="43">
        <f t="shared" ref="BI6:BI69" si="0">SUM(BJ6:BU6)</f>
        <v>321163.21400000004</v>
      </c>
      <c r="BJ6" s="43">
        <f t="shared" ref="BJ6:BU6" si="1">BJ7+BJ11+BJ23+BJ29</f>
        <v>19682.786</v>
      </c>
      <c r="BK6" s="43">
        <f t="shared" si="1"/>
        <v>21260.468000000001</v>
      </c>
      <c r="BL6" s="43">
        <f t="shared" si="1"/>
        <v>28306.588</v>
      </c>
      <c r="BM6" s="43">
        <f t="shared" si="1"/>
        <v>15931.617</v>
      </c>
      <c r="BN6" s="43">
        <f t="shared" si="1"/>
        <v>25395.564000000002</v>
      </c>
      <c r="BO6" s="43">
        <f t="shared" si="1"/>
        <v>22481.652999999998</v>
      </c>
      <c r="BP6" s="43">
        <f t="shared" si="1"/>
        <v>34911.72</v>
      </c>
      <c r="BQ6" s="43">
        <f t="shared" si="1"/>
        <v>25799.700999999997</v>
      </c>
      <c r="BR6" s="43">
        <f t="shared" si="1"/>
        <v>22268.439000000002</v>
      </c>
      <c r="BS6" s="43">
        <f t="shared" si="1"/>
        <v>32406.035999999996</v>
      </c>
      <c r="BT6" s="43">
        <f t="shared" si="1"/>
        <v>32560.805</v>
      </c>
      <c r="BU6" s="43">
        <f t="shared" si="1"/>
        <v>40157.837</v>
      </c>
      <c r="BW6" s="43">
        <f t="shared" ref="BW6:BW69" si="2">SUM(BX6:CI6)</f>
        <v>331874.10967999994</v>
      </c>
      <c r="BX6" s="43">
        <f t="shared" ref="BX6:CI6" si="3">BX7+BX11+BX23+BX29</f>
        <v>14993.208400000001</v>
      </c>
      <c r="BY6" s="43">
        <f t="shared" si="3"/>
        <v>24408.383360000003</v>
      </c>
      <c r="BZ6" s="43">
        <f t="shared" si="3"/>
        <v>32674.015650000001</v>
      </c>
      <c r="CA6" s="43">
        <f t="shared" si="3"/>
        <v>34315.485099999998</v>
      </c>
      <c r="CB6" s="43">
        <f t="shared" si="3"/>
        <v>27550.872629999994</v>
      </c>
      <c r="CC6" s="43">
        <f t="shared" si="3"/>
        <v>35555.472299999994</v>
      </c>
      <c r="CD6" s="43">
        <f t="shared" si="3"/>
        <v>28829.582929999997</v>
      </c>
      <c r="CE6" s="43">
        <f t="shared" si="3"/>
        <v>26491.024980000002</v>
      </c>
      <c r="CF6" s="43">
        <f t="shared" si="3"/>
        <v>25755.415539999998</v>
      </c>
      <c r="CG6" s="43">
        <f t="shared" si="3"/>
        <v>25142.061600000001</v>
      </c>
      <c r="CH6" s="43">
        <f t="shared" si="3"/>
        <v>26007.190350000001</v>
      </c>
      <c r="CI6" s="43">
        <f t="shared" si="3"/>
        <v>30151.396839999998</v>
      </c>
    </row>
    <row r="7" spans="1:87" s="33" customFormat="1" x14ac:dyDescent="0.3">
      <c r="A7" s="44"/>
      <c r="B7" s="71">
        <v>1</v>
      </c>
      <c r="C7" s="45" t="s">
        <v>135</v>
      </c>
      <c r="D7" s="34"/>
      <c r="E7" s="46">
        <v>268520.31</v>
      </c>
      <c r="F7" s="46">
        <v>5043.6230000000005</v>
      </c>
      <c r="G7" s="46">
        <v>25576.717000000001</v>
      </c>
      <c r="H7" s="46">
        <v>28896.894000000004</v>
      </c>
      <c r="I7" s="46">
        <v>20094.491999999998</v>
      </c>
      <c r="J7" s="46">
        <v>20520.424999999999</v>
      </c>
      <c r="K7" s="46">
        <v>21817.856</v>
      </c>
      <c r="L7" s="46">
        <v>20150.678999999996</v>
      </c>
      <c r="M7" s="46">
        <v>27229.751</v>
      </c>
      <c r="N7" s="46">
        <v>23541.019</v>
      </c>
      <c r="O7" s="46">
        <v>15435.191999999999</v>
      </c>
      <c r="P7" s="46">
        <v>23247.967999999997</v>
      </c>
      <c r="Q7" s="46">
        <v>36965.694000000003</v>
      </c>
      <c r="S7" s="46">
        <v>339300.22800000006</v>
      </c>
      <c r="T7" s="46">
        <v>20473.500999999997</v>
      </c>
      <c r="U7" s="46">
        <v>29360.771000000001</v>
      </c>
      <c r="V7" s="46">
        <v>27249.018999999997</v>
      </c>
      <c r="W7" s="46">
        <v>12664.214</v>
      </c>
      <c r="X7" s="46">
        <v>19607.042000000001</v>
      </c>
      <c r="Y7" s="46">
        <v>32364.25</v>
      </c>
      <c r="Z7" s="46">
        <v>23485.757000000001</v>
      </c>
      <c r="AA7" s="46">
        <v>22285.119000000002</v>
      </c>
      <c r="AB7" s="46">
        <v>20526.806</v>
      </c>
      <c r="AC7" s="46">
        <v>22410.257000000001</v>
      </c>
      <c r="AD7" s="46">
        <v>28323.044000000002</v>
      </c>
      <c r="AE7" s="46">
        <v>80550.448000000004</v>
      </c>
      <c r="AG7" s="46">
        <v>312609.09199999995</v>
      </c>
      <c r="AH7" s="46">
        <v>14012.142000000002</v>
      </c>
      <c r="AI7" s="46">
        <v>12276.375</v>
      </c>
      <c r="AJ7" s="46">
        <v>37843.841</v>
      </c>
      <c r="AK7" s="46">
        <v>17978.832999999999</v>
      </c>
      <c r="AL7" s="46">
        <v>19844.063000000002</v>
      </c>
      <c r="AM7" s="46">
        <v>28979.077999999998</v>
      </c>
      <c r="AN7" s="46">
        <v>28016.821</v>
      </c>
      <c r="AO7" s="46">
        <v>21427.429</v>
      </c>
      <c r="AP7" s="46">
        <v>28067.177</v>
      </c>
      <c r="AQ7" s="46">
        <v>35617.840000000004</v>
      </c>
      <c r="AR7" s="46">
        <v>24554.181</v>
      </c>
      <c r="AS7" s="46">
        <v>43991.312000000005</v>
      </c>
      <c r="AU7" s="46">
        <v>330781.90700000001</v>
      </c>
      <c r="AV7" s="46">
        <v>32813.828999999998</v>
      </c>
      <c r="AW7" s="46">
        <v>17624.787</v>
      </c>
      <c r="AX7" s="46">
        <v>33796.273999999998</v>
      </c>
      <c r="AY7" s="46">
        <v>19124.679000000004</v>
      </c>
      <c r="AZ7" s="46">
        <v>30099.607</v>
      </c>
      <c r="BA7" s="46">
        <v>24046.353999999999</v>
      </c>
      <c r="BB7" s="46">
        <v>30886.785</v>
      </c>
      <c r="BC7" s="46">
        <v>33915.135000000002</v>
      </c>
      <c r="BD7" s="46">
        <v>32710.210999999999</v>
      </c>
      <c r="BE7" s="46">
        <v>32611.081000000002</v>
      </c>
      <c r="BF7" s="46">
        <v>34199.690999999999</v>
      </c>
      <c r="BG7" s="46">
        <v>43631.141000000003</v>
      </c>
      <c r="BI7" s="46">
        <f t="shared" si="0"/>
        <v>321163.21400000004</v>
      </c>
      <c r="BJ7" s="46">
        <f>SUM(BJ8:BJ10)</f>
        <v>19682.786</v>
      </c>
      <c r="BK7" s="46">
        <f t="shared" ref="BK7:BU7" si="4">SUM(BK8:BK10)</f>
        <v>21260.468000000001</v>
      </c>
      <c r="BL7" s="46">
        <f t="shared" si="4"/>
        <v>28306.588</v>
      </c>
      <c r="BM7" s="46">
        <f t="shared" si="4"/>
        <v>15931.617</v>
      </c>
      <c r="BN7" s="46">
        <f t="shared" si="4"/>
        <v>25395.564000000002</v>
      </c>
      <c r="BO7" s="46">
        <f t="shared" si="4"/>
        <v>22481.652999999998</v>
      </c>
      <c r="BP7" s="46">
        <f t="shared" si="4"/>
        <v>34911.72</v>
      </c>
      <c r="BQ7" s="46">
        <f t="shared" si="4"/>
        <v>25799.700999999997</v>
      </c>
      <c r="BR7" s="46">
        <f t="shared" si="4"/>
        <v>22268.439000000002</v>
      </c>
      <c r="BS7" s="46">
        <f t="shared" si="4"/>
        <v>32406.035999999996</v>
      </c>
      <c r="BT7" s="46">
        <f t="shared" si="4"/>
        <v>32560.805</v>
      </c>
      <c r="BU7" s="46">
        <f t="shared" si="4"/>
        <v>40157.837</v>
      </c>
      <c r="BW7" s="46">
        <f t="shared" si="2"/>
        <v>331874.10967999994</v>
      </c>
      <c r="BX7" s="46">
        <f>SUM(BX8:BX10)</f>
        <v>14993.208400000001</v>
      </c>
      <c r="BY7" s="46">
        <f t="shared" ref="BY7" si="5">SUM(BY8:BY10)</f>
        <v>24408.383360000003</v>
      </c>
      <c r="BZ7" s="46">
        <f t="shared" ref="BZ7" si="6">SUM(BZ8:BZ10)</f>
        <v>32674.015650000001</v>
      </c>
      <c r="CA7" s="46">
        <f t="shared" ref="CA7" si="7">SUM(CA8:CA10)</f>
        <v>34315.485099999998</v>
      </c>
      <c r="CB7" s="46">
        <f t="shared" ref="CB7" si="8">SUM(CB8:CB10)</f>
        <v>27550.872629999994</v>
      </c>
      <c r="CC7" s="46">
        <f t="shared" ref="CC7" si="9">SUM(CC8:CC10)</f>
        <v>35555.472299999994</v>
      </c>
      <c r="CD7" s="46">
        <f t="shared" ref="CD7" si="10">SUM(CD8:CD10)</f>
        <v>28829.582929999997</v>
      </c>
      <c r="CE7" s="46">
        <f t="shared" ref="CE7" si="11">SUM(CE8:CE10)</f>
        <v>26491.024980000002</v>
      </c>
      <c r="CF7" s="46">
        <f t="shared" ref="CF7" si="12">SUM(CF8:CF10)</f>
        <v>25755.415539999998</v>
      </c>
      <c r="CG7" s="46">
        <f t="shared" ref="CG7" si="13">SUM(CG8:CG10)</f>
        <v>25142.061600000001</v>
      </c>
      <c r="CH7" s="46">
        <f t="shared" ref="CH7" si="14">SUM(CH8:CH10)</f>
        <v>26007.190350000001</v>
      </c>
      <c r="CI7" s="46">
        <f t="shared" ref="CI7" si="15">SUM(CI8:CI10)</f>
        <v>30151.396839999998</v>
      </c>
    </row>
    <row r="8" spans="1:87" s="33" customFormat="1" hidden="1" outlineLevel="1" x14ac:dyDescent="0.3">
      <c r="A8" s="44"/>
      <c r="B8" s="72">
        <v>12</v>
      </c>
      <c r="C8" s="47" t="s">
        <v>136</v>
      </c>
      <c r="D8" s="48"/>
      <c r="E8" s="49">
        <v>243053.21599999996</v>
      </c>
      <c r="F8" s="49">
        <v>4001.922</v>
      </c>
      <c r="G8" s="49">
        <v>23501.33</v>
      </c>
      <c r="H8" s="49">
        <v>25324.543000000001</v>
      </c>
      <c r="I8" s="49">
        <v>17347.532999999999</v>
      </c>
      <c r="J8" s="49">
        <v>19391.175999999999</v>
      </c>
      <c r="K8" s="49">
        <v>20003.899000000001</v>
      </c>
      <c r="L8" s="49">
        <v>17756.081999999999</v>
      </c>
      <c r="M8" s="49">
        <v>26306.932000000001</v>
      </c>
      <c r="N8" s="49">
        <v>22350.169000000002</v>
      </c>
      <c r="O8" s="49">
        <v>13269.587</v>
      </c>
      <c r="P8" s="49">
        <v>21064.171999999999</v>
      </c>
      <c r="Q8" s="49">
        <v>32735.870999999999</v>
      </c>
      <c r="S8" s="49">
        <v>308109.91499999998</v>
      </c>
      <c r="T8" s="49">
        <v>19106.373</v>
      </c>
      <c r="U8" s="49">
        <v>27942.058000000001</v>
      </c>
      <c r="V8" s="49">
        <v>23371.205999999998</v>
      </c>
      <c r="W8" s="49">
        <v>10032.868</v>
      </c>
      <c r="X8" s="49">
        <v>17174.717000000001</v>
      </c>
      <c r="Y8" s="49">
        <v>30150.884999999998</v>
      </c>
      <c r="Z8" s="49">
        <v>20587.342000000001</v>
      </c>
      <c r="AA8" s="49">
        <v>21117.147000000001</v>
      </c>
      <c r="AB8" s="49">
        <v>18021.628000000001</v>
      </c>
      <c r="AC8" s="49">
        <v>21431.280999999999</v>
      </c>
      <c r="AD8" s="49">
        <v>26462.633000000002</v>
      </c>
      <c r="AE8" s="49">
        <v>72711.777000000002</v>
      </c>
      <c r="AG8" s="49">
        <v>278493.71899999998</v>
      </c>
      <c r="AH8" s="49">
        <v>12541.834000000001</v>
      </c>
      <c r="AI8" s="49">
        <v>10619.241</v>
      </c>
      <c r="AJ8" s="49">
        <v>35232.718000000001</v>
      </c>
      <c r="AK8" s="49">
        <v>15717.654</v>
      </c>
      <c r="AL8" s="49">
        <v>17639.989000000001</v>
      </c>
      <c r="AM8" s="49">
        <v>24398.904999999999</v>
      </c>
      <c r="AN8" s="49">
        <v>26475.866999999998</v>
      </c>
      <c r="AO8" s="49">
        <v>19404.067999999999</v>
      </c>
      <c r="AP8" s="49">
        <v>26316.98</v>
      </c>
      <c r="AQ8" s="49">
        <v>31547.707999999999</v>
      </c>
      <c r="AR8" s="49">
        <v>23354.467000000001</v>
      </c>
      <c r="AS8" s="49">
        <v>35244.288</v>
      </c>
      <c r="AU8" s="49">
        <v>280451.72100000002</v>
      </c>
      <c r="AV8" s="49">
        <v>29207.42</v>
      </c>
      <c r="AW8" s="49">
        <v>16262.393</v>
      </c>
      <c r="AX8" s="49">
        <v>29017.701000000001</v>
      </c>
      <c r="AY8" s="49">
        <v>12862.388000000001</v>
      </c>
      <c r="AZ8" s="49">
        <v>21955.967000000001</v>
      </c>
      <c r="BA8" s="49">
        <v>21287.494999999999</v>
      </c>
      <c r="BB8" s="49">
        <v>27373.288</v>
      </c>
      <c r="BC8" s="49">
        <v>29386.123</v>
      </c>
      <c r="BD8" s="49">
        <v>29188.415000000001</v>
      </c>
      <c r="BE8" s="49">
        <v>29155.528999999999</v>
      </c>
      <c r="BF8" s="49">
        <v>30743.896000000001</v>
      </c>
      <c r="BG8" s="49">
        <v>39653.286</v>
      </c>
      <c r="BI8" s="49">
        <f t="shared" si="0"/>
        <v>277475.29599999997</v>
      </c>
      <c r="BJ8" s="180">
        <v>17010.939999999999</v>
      </c>
      <c r="BK8" s="180">
        <v>16317.271000000001</v>
      </c>
      <c r="BL8" s="180">
        <v>23810.775000000001</v>
      </c>
      <c r="BM8" s="180">
        <v>12284.75</v>
      </c>
      <c r="BN8" s="180">
        <v>22074.419000000002</v>
      </c>
      <c r="BO8" s="180">
        <v>18943.891</v>
      </c>
      <c r="BP8" s="180">
        <v>31795.541000000001</v>
      </c>
      <c r="BQ8" s="180">
        <v>21595.670999999998</v>
      </c>
      <c r="BR8" s="180">
        <v>18113.556</v>
      </c>
      <c r="BS8" s="180">
        <v>28872.071</v>
      </c>
      <c r="BT8" s="180">
        <v>29861.857</v>
      </c>
      <c r="BU8" s="180">
        <v>36794.553999999996</v>
      </c>
      <c r="BW8" s="49">
        <f t="shared" si="2"/>
        <v>290522.64534999995</v>
      </c>
      <c r="BX8" s="92">
        <v>12967.16143</v>
      </c>
      <c r="BY8" s="92">
        <v>18962.454990000002</v>
      </c>
      <c r="BZ8" s="92">
        <v>28832.106599999999</v>
      </c>
      <c r="CA8" s="92">
        <v>31197.44486</v>
      </c>
      <c r="CB8" s="92">
        <v>23909.042469999993</v>
      </c>
      <c r="CC8" s="92">
        <v>31503.408499999994</v>
      </c>
      <c r="CD8" s="92">
        <v>25535.254129999998</v>
      </c>
      <c r="CE8" s="92">
        <v>22666.96041</v>
      </c>
      <c r="CF8" s="92">
        <v>22909.62774</v>
      </c>
      <c r="CG8" s="92">
        <v>22278.666730000001</v>
      </c>
      <c r="CH8" s="92">
        <v>22880.319520000001</v>
      </c>
      <c r="CI8" s="92">
        <v>26880.197969999997</v>
      </c>
    </row>
    <row r="9" spans="1:87" s="33" customFormat="1" hidden="1" outlineLevel="1" x14ac:dyDescent="0.3">
      <c r="A9" s="44"/>
      <c r="B9" s="72">
        <v>13</v>
      </c>
      <c r="C9" s="47" t="s">
        <v>137</v>
      </c>
      <c r="D9" s="48"/>
      <c r="E9" s="49">
        <v>22815.670999999998</v>
      </c>
      <c r="F9" s="49">
        <v>819.57100000000003</v>
      </c>
      <c r="G9" s="49">
        <v>1865.223</v>
      </c>
      <c r="H9" s="49">
        <v>3264.7190000000001</v>
      </c>
      <c r="I9" s="49">
        <v>2304.3429999999998</v>
      </c>
      <c r="J9" s="49">
        <v>916.27800000000002</v>
      </c>
      <c r="K9" s="49">
        <v>1510.981</v>
      </c>
      <c r="L9" s="49">
        <v>2142.6350000000002</v>
      </c>
      <c r="M9" s="49">
        <v>704.399</v>
      </c>
      <c r="N9" s="49">
        <v>1031.537</v>
      </c>
      <c r="O9" s="49">
        <v>2076.5320000000002</v>
      </c>
      <c r="P9" s="49">
        <v>2070.4920000000002</v>
      </c>
      <c r="Q9" s="49">
        <v>4108.9610000000002</v>
      </c>
      <c r="S9" s="49">
        <v>29028.83</v>
      </c>
      <c r="T9" s="49">
        <v>1119.9939999999999</v>
      </c>
      <c r="U9" s="49">
        <v>1109.117</v>
      </c>
      <c r="V9" s="49">
        <v>3556.8519999999999</v>
      </c>
      <c r="W9" s="49">
        <v>2423.1060000000002</v>
      </c>
      <c r="X9" s="49">
        <v>2271.6819999999998</v>
      </c>
      <c r="Y9" s="49">
        <v>2091.2849999999999</v>
      </c>
      <c r="Z9" s="49">
        <v>2775.7510000000002</v>
      </c>
      <c r="AA9" s="49">
        <v>1070.9159999999999</v>
      </c>
      <c r="AB9" s="49">
        <v>2469.067</v>
      </c>
      <c r="AC9" s="49">
        <v>912.50400000000002</v>
      </c>
      <c r="AD9" s="49">
        <v>1748.383</v>
      </c>
      <c r="AE9" s="49">
        <v>7480.1729999999998</v>
      </c>
      <c r="AG9" s="49">
        <v>29473.198</v>
      </c>
      <c r="AH9" s="49">
        <v>1144.768</v>
      </c>
      <c r="AI9" s="49">
        <v>1389.2570000000001</v>
      </c>
      <c r="AJ9" s="49">
        <v>2309.7620000000002</v>
      </c>
      <c r="AK9" s="49">
        <v>2070.2939999999999</v>
      </c>
      <c r="AL9" s="49">
        <v>2031.452</v>
      </c>
      <c r="AM9" s="49">
        <v>4415.2879999999996</v>
      </c>
      <c r="AN9" s="49">
        <v>1114.68</v>
      </c>
      <c r="AO9" s="49">
        <v>1824.212</v>
      </c>
      <c r="AP9" s="49">
        <v>1633.2539999999999</v>
      </c>
      <c r="AQ9" s="49">
        <v>1897.107</v>
      </c>
      <c r="AR9" s="49">
        <v>1019.5359999999999</v>
      </c>
      <c r="AS9" s="49">
        <v>8623.5879999999997</v>
      </c>
      <c r="AU9" s="49">
        <v>46751.650999999998</v>
      </c>
      <c r="AV9" s="49">
        <v>3277.5239999999999</v>
      </c>
      <c r="AW9" s="49">
        <v>1024.6679999999999</v>
      </c>
      <c r="AX9" s="49">
        <v>4665.5339999999997</v>
      </c>
      <c r="AY9" s="49">
        <v>5998.482</v>
      </c>
      <c r="AZ9" s="49">
        <v>7898.4279999999999</v>
      </c>
      <c r="BA9" s="49">
        <v>2412.5149999999999</v>
      </c>
      <c r="BB9" s="49">
        <v>3285.8980000000001</v>
      </c>
      <c r="BC9" s="49">
        <v>4301.1689999999999</v>
      </c>
      <c r="BD9" s="49">
        <v>3303.71</v>
      </c>
      <c r="BE9" s="49">
        <v>3247.223</v>
      </c>
      <c r="BF9" s="49">
        <v>3247.223</v>
      </c>
      <c r="BG9" s="49">
        <v>3769.04</v>
      </c>
      <c r="BI9" s="49">
        <f t="shared" si="0"/>
        <v>40155.347000000002</v>
      </c>
      <c r="BJ9" s="180">
        <v>2261.558</v>
      </c>
      <c r="BK9" s="180">
        <v>4666.2719999999999</v>
      </c>
      <c r="BL9" s="180">
        <v>4271.6009999999997</v>
      </c>
      <c r="BM9" s="180">
        <v>3396.0729999999999</v>
      </c>
      <c r="BN9" s="180">
        <v>3140.6619999999998</v>
      </c>
      <c r="BO9" s="180">
        <v>3228.9749999999999</v>
      </c>
      <c r="BP9" s="180">
        <v>2758.6550000000002</v>
      </c>
      <c r="BQ9" s="180">
        <v>3882.9830000000002</v>
      </c>
      <c r="BR9" s="180">
        <v>3862.413</v>
      </c>
      <c r="BS9" s="180">
        <v>3250.5439999999999</v>
      </c>
      <c r="BT9" s="180">
        <v>2494.65</v>
      </c>
      <c r="BU9" s="180">
        <v>2940.9609999999998</v>
      </c>
      <c r="BW9" s="49">
        <f t="shared" si="2"/>
        <v>38712.072880000007</v>
      </c>
      <c r="BX9" s="92">
        <v>1782.8753400000001</v>
      </c>
      <c r="BY9" s="92">
        <v>5263.2732699999997</v>
      </c>
      <c r="BZ9" s="92">
        <v>3690.2488400000002</v>
      </c>
      <c r="CA9" s="92">
        <v>3072.28757</v>
      </c>
      <c r="CB9" s="92">
        <v>3445.4798500000002</v>
      </c>
      <c r="CC9" s="92">
        <v>3812.4740099999999</v>
      </c>
      <c r="CD9" s="92">
        <v>2762.90175</v>
      </c>
      <c r="CE9" s="92">
        <v>3587.6487000000002</v>
      </c>
      <c r="CF9" s="92">
        <v>2614.2013900000002</v>
      </c>
      <c r="CG9" s="92">
        <v>2646.6379300000003</v>
      </c>
      <c r="CH9" s="92">
        <v>2949.9433599999998</v>
      </c>
      <c r="CI9" s="92">
        <v>3084.1008700000002</v>
      </c>
    </row>
    <row r="10" spans="1:87" s="33" customFormat="1" hidden="1" outlineLevel="1" x14ac:dyDescent="0.3">
      <c r="A10" s="44"/>
      <c r="B10" s="72">
        <v>14</v>
      </c>
      <c r="C10" s="47" t="s">
        <v>138</v>
      </c>
      <c r="D10" s="48"/>
      <c r="E10" s="49">
        <v>2651.4230000000002</v>
      </c>
      <c r="F10" s="49">
        <v>222.13</v>
      </c>
      <c r="G10" s="49">
        <v>210.16399999999999</v>
      </c>
      <c r="H10" s="49">
        <v>307.63200000000001</v>
      </c>
      <c r="I10" s="49">
        <v>442.61599999999999</v>
      </c>
      <c r="J10" s="49">
        <v>212.971</v>
      </c>
      <c r="K10" s="49">
        <v>302.976</v>
      </c>
      <c r="L10" s="49">
        <v>251.96199999999999</v>
      </c>
      <c r="M10" s="49">
        <v>218.42</v>
      </c>
      <c r="N10" s="49">
        <v>159.31299999999999</v>
      </c>
      <c r="O10" s="49">
        <v>89.072999999999993</v>
      </c>
      <c r="P10" s="49">
        <v>113.304</v>
      </c>
      <c r="Q10" s="49">
        <v>120.86199999999999</v>
      </c>
      <c r="S10" s="49">
        <v>2161.4830000000002</v>
      </c>
      <c r="T10" s="49">
        <v>247.13399999999999</v>
      </c>
      <c r="U10" s="49">
        <v>309.596</v>
      </c>
      <c r="V10" s="49">
        <v>320.96100000000001</v>
      </c>
      <c r="W10" s="49">
        <v>208.24</v>
      </c>
      <c r="X10" s="49">
        <v>160.643</v>
      </c>
      <c r="Y10" s="49">
        <v>122.08</v>
      </c>
      <c r="Z10" s="49">
        <v>122.664</v>
      </c>
      <c r="AA10" s="49">
        <v>97.055999999999997</v>
      </c>
      <c r="AB10" s="49">
        <v>36.110999999999997</v>
      </c>
      <c r="AC10" s="49">
        <v>66.471999999999994</v>
      </c>
      <c r="AD10" s="49">
        <v>112.02800000000001</v>
      </c>
      <c r="AE10" s="49">
        <v>358.49799999999999</v>
      </c>
      <c r="AG10" s="49">
        <v>4642.1749999999993</v>
      </c>
      <c r="AH10" s="49">
        <v>325.54000000000002</v>
      </c>
      <c r="AI10" s="49">
        <v>267.87700000000001</v>
      </c>
      <c r="AJ10" s="49">
        <v>301.36099999999999</v>
      </c>
      <c r="AK10" s="49">
        <v>190.88499999999999</v>
      </c>
      <c r="AL10" s="49">
        <v>172.62200000000001</v>
      </c>
      <c r="AM10" s="49">
        <v>164.88499999999999</v>
      </c>
      <c r="AN10" s="49">
        <v>426.274</v>
      </c>
      <c r="AO10" s="49">
        <v>199.149</v>
      </c>
      <c r="AP10" s="49">
        <v>116.943</v>
      </c>
      <c r="AQ10" s="49">
        <v>2173.0250000000001</v>
      </c>
      <c r="AR10" s="49">
        <v>180.178</v>
      </c>
      <c r="AS10" s="49">
        <v>123.43600000000001</v>
      </c>
      <c r="AU10" s="49">
        <v>3578.5349999999999</v>
      </c>
      <c r="AV10" s="49">
        <v>328.88499999999999</v>
      </c>
      <c r="AW10" s="49">
        <v>337.726</v>
      </c>
      <c r="AX10" s="49">
        <v>113.039</v>
      </c>
      <c r="AY10" s="49">
        <v>263.80900000000003</v>
      </c>
      <c r="AZ10" s="49">
        <v>245.21199999999999</v>
      </c>
      <c r="BA10" s="49">
        <v>346.34399999999999</v>
      </c>
      <c r="BB10" s="49">
        <v>227.59899999999999</v>
      </c>
      <c r="BC10" s="49">
        <v>227.84299999999999</v>
      </c>
      <c r="BD10" s="49">
        <v>218.08600000000001</v>
      </c>
      <c r="BE10" s="49">
        <v>208.32900000000001</v>
      </c>
      <c r="BF10" s="49">
        <v>208.572</v>
      </c>
      <c r="BG10" s="49">
        <v>208.815</v>
      </c>
      <c r="BI10" s="49">
        <f t="shared" si="0"/>
        <v>3532.5709999999999</v>
      </c>
      <c r="BJ10" s="180">
        <v>410.28800000000001</v>
      </c>
      <c r="BK10" s="180">
        <v>276.92500000000001</v>
      </c>
      <c r="BL10" s="180">
        <v>224.21199999999999</v>
      </c>
      <c r="BM10" s="180">
        <v>250.79400000000001</v>
      </c>
      <c r="BN10" s="180">
        <v>180.483</v>
      </c>
      <c r="BO10" s="180">
        <v>308.78699999999998</v>
      </c>
      <c r="BP10" s="180">
        <v>357.524</v>
      </c>
      <c r="BQ10" s="180">
        <v>321.04700000000003</v>
      </c>
      <c r="BR10" s="180">
        <v>292.47000000000003</v>
      </c>
      <c r="BS10" s="180">
        <v>283.42099999999999</v>
      </c>
      <c r="BT10" s="180">
        <v>204.298</v>
      </c>
      <c r="BU10" s="180">
        <v>422.322</v>
      </c>
      <c r="BW10" s="49">
        <f t="shared" si="2"/>
        <v>2639.3914500000005</v>
      </c>
      <c r="BX10" s="92">
        <v>243.17162999999999</v>
      </c>
      <c r="BY10" s="92">
        <v>182.6551</v>
      </c>
      <c r="BZ10" s="92">
        <v>151.66021000000003</v>
      </c>
      <c r="CA10" s="92">
        <v>45.752669999999995</v>
      </c>
      <c r="CB10" s="92">
        <v>196.35031000000001</v>
      </c>
      <c r="CC10" s="92">
        <v>239.58979000000002</v>
      </c>
      <c r="CD10" s="92">
        <v>531.42705000000001</v>
      </c>
      <c r="CE10" s="92">
        <v>236.41586999999998</v>
      </c>
      <c r="CF10" s="92">
        <v>231.58641</v>
      </c>
      <c r="CG10" s="92">
        <v>216.75694000000001</v>
      </c>
      <c r="CH10" s="92">
        <v>176.92747</v>
      </c>
      <c r="CI10" s="92">
        <v>187.09800000000001</v>
      </c>
    </row>
    <row r="11" spans="1:87" s="50" customFormat="1" collapsed="1" x14ac:dyDescent="0.3">
      <c r="B11" s="71">
        <v>2</v>
      </c>
      <c r="C11" s="51" t="s">
        <v>295</v>
      </c>
      <c r="D11" s="31"/>
      <c r="E11" s="52">
        <v>0</v>
      </c>
      <c r="F11" s="52">
        <v>0</v>
      </c>
      <c r="G11" s="52">
        <v>0</v>
      </c>
      <c r="H11" s="52">
        <v>0</v>
      </c>
      <c r="I11" s="52">
        <v>0</v>
      </c>
      <c r="J11" s="52">
        <v>0</v>
      </c>
      <c r="K11" s="52">
        <v>0</v>
      </c>
      <c r="L11" s="52">
        <v>0</v>
      </c>
      <c r="M11" s="52">
        <v>0</v>
      </c>
      <c r="N11" s="52">
        <v>0</v>
      </c>
      <c r="O11" s="52">
        <v>0</v>
      </c>
      <c r="P11" s="52">
        <v>0</v>
      </c>
      <c r="Q11" s="52">
        <v>0</v>
      </c>
      <c r="S11" s="52">
        <v>0</v>
      </c>
      <c r="T11" s="52">
        <v>0</v>
      </c>
      <c r="U11" s="52">
        <v>0</v>
      </c>
      <c r="V11" s="52">
        <v>0</v>
      </c>
      <c r="W11" s="52">
        <v>0</v>
      </c>
      <c r="X11" s="52">
        <v>0</v>
      </c>
      <c r="Y11" s="52">
        <v>0</v>
      </c>
      <c r="Z11" s="52">
        <v>0</v>
      </c>
      <c r="AA11" s="52">
        <v>0</v>
      </c>
      <c r="AB11" s="52">
        <v>0</v>
      </c>
      <c r="AC11" s="52">
        <v>0</v>
      </c>
      <c r="AD11" s="52">
        <v>0</v>
      </c>
      <c r="AE11" s="52">
        <v>0</v>
      </c>
      <c r="AG11" s="52">
        <v>0</v>
      </c>
      <c r="AH11" s="52">
        <v>0</v>
      </c>
      <c r="AI11" s="52">
        <v>0</v>
      </c>
      <c r="AJ11" s="52">
        <v>0</v>
      </c>
      <c r="AK11" s="52">
        <v>0</v>
      </c>
      <c r="AL11" s="52">
        <v>0</v>
      </c>
      <c r="AM11" s="52">
        <v>0</v>
      </c>
      <c r="AN11" s="52">
        <v>0</v>
      </c>
      <c r="AO11" s="52">
        <v>0</v>
      </c>
      <c r="AP11" s="52">
        <v>0</v>
      </c>
      <c r="AQ11" s="52">
        <v>0</v>
      </c>
      <c r="AR11" s="52">
        <v>0</v>
      </c>
      <c r="AS11" s="52">
        <v>0</v>
      </c>
      <c r="AU11" s="52">
        <v>0</v>
      </c>
      <c r="AV11" s="52">
        <v>0</v>
      </c>
      <c r="AW11" s="52">
        <v>0</v>
      </c>
      <c r="AX11" s="52">
        <v>0</v>
      </c>
      <c r="AY11" s="52">
        <v>0</v>
      </c>
      <c r="AZ11" s="52">
        <v>0</v>
      </c>
      <c r="BA11" s="52">
        <v>0</v>
      </c>
      <c r="BB11" s="52">
        <v>0</v>
      </c>
      <c r="BC11" s="52">
        <v>0</v>
      </c>
      <c r="BD11" s="52">
        <v>0</v>
      </c>
      <c r="BE11" s="52">
        <v>0</v>
      </c>
      <c r="BF11" s="52">
        <v>0</v>
      </c>
      <c r="BG11" s="52">
        <v>0</v>
      </c>
      <c r="BI11" s="52">
        <f t="shared" si="0"/>
        <v>0</v>
      </c>
      <c r="BJ11" s="182">
        <f t="shared" ref="BJ11:BU11" si="16">BJ12+BJ15+BJ19</f>
        <v>0</v>
      </c>
      <c r="BK11" s="182">
        <f t="shared" si="16"/>
        <v>0</v>
      </c>
      <c r="BL11" s="182"/>
      <c r="BM11" s="182">
        <f t="shared" si="16"/>
        <v>0</v>
      </c>
      <c r="BN11" s="182">
        <f t="shared" si="16"/>
        <v>0</v>
      </c>
      <c r="BO11" s="182">
        <f t="shared" si="16"/>
        <v>0</v>
      </c>
      <c r="BP11" s="182">
        <f t="shared" si="16"/>
        <v>0</v>
      </c>
      <c r="BQ11" s="182"/>
      <c r="BR11" s="182">
        <f t="shared" si="16"/>
        <v>0</v>
      </c>
      <c r="BS11" s="182">
        <f t="shared" si="16"/>
        <v>0</v>
      </c>
      <c r="BT11" s="182">
        <f t="shared" si="16"/>
        <v>0</v>
      </c>
      <c r="BU11" s="182">
        <f t="shared" si="16"/>
        <v>0</v>
      </c>
      <c r="BW11" s="52">
        <f t="shared" si="2"/>
        <v>0</v>
      </c>
      <c r="BX11" s="52">
        <f t="shared" ref="BX11:CI11" si="17">BX12+BX15+BX19</f>
        <v>0</v>
      </c>
      <c r="BY11" s="52">
        <f t="shared" si="17"/>
        <v>0</v>
      </c>
      <c r="BZ11" s="52">
        <f t="shared" si="17"/>
        <v>0</v>
      </c>
      <c r="CA11" s="52">
        <f t="shared" si="17"/>
        <v>0</v>
      </c>
      <c r="CB11" s="52">
        <f t="shared" si="17"/>
        <v>0</v>
      </c>
      <c r="CC11" s="52">
        <f t="shared" si="17"/>
        <v>0</v>
      </c>
      <c r="CD11" s="52">
        <f t="shared" si="17"/>
        <v>0</v>
      </c>
      <c r="CE11" s="52">
        <f t="shared" si="17"/>
        <v>0</v>
      </c>
      <c r="CF11" s="52">
        <f t="shared" si="17"/>
        <v>0</v>
      </c>
      <c r="CG11" s="52">
        <f t="shared" si="17"/>
        <v>0</v>
      </c>
      <c r="CH11" s="52">
        <f t="shared" si="17"/>
        <v>0</v>
      </c>
      <c r="CI11" s="52">
        <f t="shared" si="17"/>
        <v>0</v>
      </c>
    </row>
    <row r="12" spans="1:87" s="50" customFormat="1" hidden="1" outlineLevel="1" x14ac:dyDescent="0.3">
      <c r="B12" s="72">
        <v>15</v>
      </c>
      <c r="C12" s="53" t="s">
        <v>139</v>
      </c>
      <c r="D12" s="54"/>
      <c r="E12" s="52">
        <v>0</v>
      </c>
      <c r="F12" s="52">
        <v>0</v>
      </c>
      <c r="G12" s="52">
        <v>0</v>
      </c>
      <c r="H12" s="52">
        <v>0</v>
      </c>
      <c r="I12" s="52">
        <v>0</v>
      </c>
      <c r="J12" s="52">
        <v>0</v>
      </c>
      <c r="K12" s="52">
        <v>0</v>
      </c>
      <c r="L12" s="52">
        <v>0</v>
      </c>
      <c r="M12" s="52">
        <v>0</v>
      </c>
      <c r="N12" s="52">
        <v>0</v>
      </c>
      <c r="O12" s="52">
        <v>0</v>
      </c>
      <c r="P12" s="52">
        <v>0</v>
      </c>
      <c r="Q12" s="52">
        <v>0</v>
      </c>
      <c r="S12" s="52">
        <v>0</v>
      </c>
      <c r="T12" s="52">
        <v>0</v>
      </c>
      <c r="U12" s="52">
        <v>0</v>
      </c>
      <c r="V12" s="52">
        <v>0</v>
      </c>
      <c r="W12" s="52">
        <v>0</v>
      </c>
      <c r="X12" s="52">
        <v>0</v>
      </c>
      <c r="Y12" s="52">
        <v>0</v>
      </c>
      <c r="Z12" s="52">
        <v>0</v>
      </c>
      <c r="AA12" s="52">
        <v>0</v>
      </c>
      <c r="AB12" s="52">
        <v>0</v>
      </c>
      <c r="AC12" s="52">
        <v>0</v>
      </c>
      <c r="AD12" s="52">
        <v>0</v>
      </c>
      <c r="AE12" s="52">
        <v>0</v>
      </c>
      <c r="AG12" s="52">
        <v>0</v>
      </c>
      <c r="AH12" s="52">
        <v>0</v>
      </c>
      <c r="AI12" s="52">
        <v>0</v>
      </c>
      <c r="AJ12" s="52">
        <v>0</v>
      </c>
      <c r="AK12" s="52">
        <v>0</v>
      </c>
      <c r="AL12" s="52">
        <v>0</v>
      </c>
      <c r="AM12" s="52">
        <v>0</v>
      </c>
      <c r="AN12" s="52">
        <v>0</v>
      </c>
      <c r="AO12" s="52">
        <v>0</v>
      </c>
      <c r="AP12" s="52">
        <v>0</v>
      </c>
      <c r="AQ12" s="52">
        <v>0</v>
      </c>
      <c r="AR12" s="52">
        <v>0</v>
      </c>
      <c r="AS12" s="52">
        <v>0</v>
      </c>
      <c r="AU12" s="52">
        <v>0</v>
      </c>
      <c r="AV12" s="52">
        <v>0</v>
      </c>
      <c r="AW12" s="52">
        <v>0</v>
      </c>
      <c r="AX12" s="52">
        <v>0</v>
      </c>
      <c r="AY12" s="52">
        <v>0</v>
      </c>
      <c r="AZ12" s="52">
        <v>0</v>
      </c>
      <c r="BA12" s="52">
        <v>0</v>
      </c>
      <c r="BB12" s="52">
        <v>0</v>
      </c>
      <c r="BC12" s="52">
        <v>0</v>
      </c>
      <c r="BD12" s="52">
        <v>0</v>
      </c>
      <c r="BE12" s="52">
        <v>0</v>
      </c>
      <c r="BF12" s="52">
        <v>0</v>
      </c>
      <c r="BG12" s="52">
        <v>0</v>
      </c>
      <c r="BI12" s="52">
        <f t="shared" si="0"/>
        <v>0</v>
      </c>
      <c r="BJ12" s="182">
        <f t="shared" ref="BJ12:BU12" si="18">SUM(BJ13:BJ14)</f>
        <v>0</v>
      </c>
      <c r="BK12" s="182">
        <f t="shared" si="18"/>
        <v>0</v>
      </c>
      <c r="BL12" s="182">
        <f t="shared" si="18"/>
        <v>0</v>
      </c>
      <c r="BM12" s="182">
        <f t="shared" si="18"/>
        <v>0</v>
      </c>
      <c r="BN12" s="182">
        <f t="shared" si="18"/>
        <v>0</v>
      </c>
      <c r="BO12" s="182">
        <f t="shared" si="18"/>
        <v>0</v>
      </c>
      <c r="BP12" s="182">
        <f t="shared" si="18"/>
        <v>0</v>
      </c>
      <c r="BQ12" s="182">
        <f t="shared" si="18"/>
        <v>0</v>
      </c>
      <c r="BR12" s="182">
        <f t="shared" si="18"/>
        <v>0</v>
      </c>
      <c r="BS12" s="182">
        <f t="shared" si="18"/>
        <v>0</v>
      </c>
      <c r="BT12" s="182">
        <f t="shared" si="18"/>
        <v>0</v>
      </c>
      <c r="BU12" s="182">
        <f t="shared" si="18"/>
        <v>0</v>
      </c>
      <c r="BW12" s="52">
        <f t="shared" si="2"/>
        <v>0</v>
      </c>
      <c r="BX12" s="52">
        <f t="shared" ref="BX12:CI12" si="19">SUM(BX13:BX14)</f>
        <v>0</v>
      </c>
      <c r="BY12" s="52">
        <f t="shared" si="19"/>
        <v>0</v>
      </c>
      <c r="BZ12" s="52">
        <f t="shared" si="19"/>
        <v>0</v>
      </c>
      <c r="CA12" s="52">
        <f t="shared" si="19"/>
        <v>0</v>
      </c>
      <c r="CB12" s="52">
        <f t="shared" si="19"/>
        <v>0</v>
      </c>
      <c r="CC12" s="52">
        <f t="shared" si="19"/>
        <v>0</v>
      </c>
      <c r="CD12" s="52">
        <f t="shared" si="19"/>
        <v>0</v>
      </c>
      <c r="CE12" s="52">
        <f t="shared" si="19"/>
        <v>0</v>
      </c>
      <c r="CF12" s="52">
        <f t="shared" si="19"/>
        <v>0</v>
      </c>
      <c r="CG12" s="52">
        <f t="shared" si="19"/>
        <v>0</v>
      </c>
      <c r="CH12" s="52">
        <f t="shared" si="19"/>
        <v>0</v>
      </c>
      <c r="CI12" s="52">
        <f t="shared" si="19"/>
        <v>0</v>
      </c>
    </row>
    <row r="13" spans="1:87" s="50" customFormat="1" hidden="1" outlineLevel="2" x14ac:dyDescent="0.3">
      <c r="B13" s="72">
        <v>53</v>
      </c>
      <c r="C13" s="55" t="s">
        <v>298</v>
      </c>
      <c r="D13" s="48"/>
      <c r="E13" s="52">
        <v>0</v>
      </c>
      <c r="F13" s="49">
        <v>0</v>
      </c>
      <c r="G13" s="49">
        <v>-40308</v>
      </c>
      <c r="H13" s="49">
        <v>0</v>
      </c>
      <c r="I13" s="49">
        <v>0</v>
      </c>
      <c r="J13" s="49">
        <v>0</v>
      </c>
      <c r="K13" s="49">
        <v>0</v>
      </c>
      <c r="L13" s="49">
        <v>0</v>
      </c>
      <c r="M13" s="49">
        <v>0</v>
      </c>
      <c r="N13" s="49">
        <v>0</v>
      </c>
      <c r="O13" s="49">
        <v>0</v>
      </c>
      <c r="P13" s="49">
        <v>0</v>
      </c>
      <c r="Q13" s="49">
        <v>0</v>
      </c>
      <c r="S13" s="52">
        <v>0</v>
      </c>
      <c r="T13" s="49">
        <v>0</v>
      </c>
      <c r="U13" s="49">
        <v>0</v>
      </c>
      <c r="V13" s="49">
        <v>0</v>
      </c>
      <c r="W13" s="49">
        <v>0</v>
      </c>
      <c r="X13" s="49">
        <v>0</v>
      </c>
      <c r="Y13" s="49">
        <v>0</v>
      </c>
      <c r="Z13" s="49">
        <v>0</v>
      </c>
      <c r="AA13" s="49">
        <v>0</v>
      </c>
      <c r="AB13" s="49">
        <v>0</v>
      </c>
      <c r="AC13" s="49">
        <v>0</v>
      </c>
      <c r="AD13" s="49">
        <v>0</v>
      </c>
      <c r="AE13" s="49">
        <v>0</v>
      </c>
      <c r="AG13" s="52">
        <v>0</v>
      </c>
      <c r="AH13" s="49">
        <v>0</v>
      </c>
      <c r="AI13" s="49">
        <v>0</v>
      </c>
      <c r="AJ13" s="49">
        <v>0</v>
      </c>
      <c r="AK13" s="49">
        <v>0</v>
      </c>
      <c r="AL13" s="49">
        <v>0</v>
      </c>
      <c r="AM13" s="49">
        <v>0</v>
      </c>
      <c r="AN13" s="49">
        <v>0</v>
      </c>
      <c r="AO13" s="49">
        <v>0</v>
      </c>
      <c r="AP13" s="49">
        <v>0</v>
      </c>
      <c r="AQ13" s="49">
        <v>0</v>
      </c>
      <c r="AR13" s="49">
        <v>0</v>
      </c>
      <c r="AS13" s="49">
        <v>0</v>
      </c>
      <c r="AU13" s="52">
        <v>0</v>
      </c>
      <c r="AV13" s="49">
        <v>0</v>
      </c>
      <c r="AW13" s="49">
        <v>0</v>
      </c>
      <c r="AX13" s="49">
        <v>0</v>
      </c>
      <c r="AY13" s="49">
        <v>0</v>
      </c>
      <c r="AZ13" s="49">
        <v>0</v>
      </c>
      <c r="BA13" s="49">
        <v>0</v>
      </c>
      <c r="BB13" s="49">
        <v>0</v>
      </c>
      <c r="BC13" s="49">
        <v>0</v>
      </c>
      <c r="BD13" s="49">
        <v>0</v>
      </c>
      <c r="BE13" s="49">
        <v>0</v>
      </c>
      <c r="BF13" s="49">
        <v>0</v>
      </c>
      <c r="BG13" s="49">
        <v>0</v>
      </c>
      <c r="BI13" s="52">
        <f t="shared" si="0"/>
        <v>0</v>
      </c>
      <c r="BJ13" s="180"/>
      <c r="BK13" s="180"/>
      <c r="BL13" s="180"/>
      <c r="BM13" s="180"/>
      <c r="BN13" s="180"/>
      <c r="BO13" s="180"/>
      <c r="BP13" s="180"/>
      <c r="BQ13" s="180"/>
      <c r="BR13" s="180"/>
      <c r="BS13" s="180"/>
      <c r="BT13" s="180"/>
      <c r="BU13" s="180"/>
      <c r="BW13" s="52">
        <f t="shared" si="2"/>
        <v>0</v>
      </c>
      <c r="BX13" s="92"/>
      <c r="BY13" s="92"/>
      <c r="BZ13" s="92"/>
      <c r="CA13" s="92"/>
      <c r="CB13" s="92"/>
      <c r="CC13" s="92"/>
      <c r="CD13" s="92"/>
      <c r="CE13" s="92"/>
      <c r="CF13" s="92"/>
      <c r="CG13" s="92"/>
      <c r="CH13" s="92"/>
      <c r="CI13" s="92"/>
    </row>
    <row r="14" spans="1:87" s="50" customFormat="1" hidden="1" outlineLevel="2" x14ac:dyDescent="0.3">
      <c r="B14" s="72">
        <v>54</v>
      </c>
      <c r="C14" s="55" t="s">
        <v>140</v>
      </c>
      <c r="D14" s="48"/>
      <c r="E14" s="52">
        <v>0</v>
      </c>
      <c r="F14" s="49">
        <v>0</v>
      </c>
      <c r="G14" s="49">
        <v>0</v>
      </c>
      <c r="H14" s="49">
        <v>0</v>
      </c>
      <c r="I14" s="49">
        <v>0</v>
      </c>
      <c r="J14" s="49">
        <v>0</v>
      </c>
      <c r="K14" s="49">
        <v>0</v>
      </c>
      <c r="L14" s="49">
        <v>0</v>
      </c>
      <c r="M14" s="49">
        <v>0</v>
      </c>
      <c r="N14" s="49">
        <v>0</v>
      </c>
      <c r="O14" s="49">
        <v>0</v>
      </c>
      <c r="P14" s="49">
        <v>0</v>
      </c>
      <c r="Q14" s="49">
        <v>0</v>
      </c>
      <c r="S14" s="52">
        <v>0</v>
      </c>
      <c r="T14" s="49">
        <v>0</v>
      </c>
      <c r="U14" s="49">
        <v>0</v>
      </c>
      <c r="V14" s="49">
        <v>0</v>
      </c>
      <c r="W14" s="49">
        <v>0</v>
      </c>
      <c r="X14" s="49">
        <v>0</v>
      </c>
      <c r="Y14" s="49">
        <v>0</v>
      </c>
      <c r="Z14" s="49">
        <v>0</v>
      </c>
      <c r="AA14" s="49">
        <v>0</v>
      </c>
      <c r="AB14" s="49">
        <v>0</v>
      </c>
      <c r="AC14" s="49">
        <v>0</v>
      </c>
      <c r="AD14" s="49">
        <v>0</v>
      </c>
      <c r="AE14" s="49">
        <v>0</v>
      </c>
      <c r="AG14" s="52">
        <v>0</v>
      </c>
      <c r="AH14" s="49">
        <v>0</v>
      </c>
      <c r="AI14" s="49">
        <v>0</v>
      </c>
      <c r="AJ14" s="49">
        <v>0</v>
      </c>
      <c r="AK14" s="49">
        <v>0</v>
      </c>
      <c r="AL14" s="49">
        <v>0</v>
      </c>
      <c r="AM14" s="49">
        <v>0</v>
      </c>
      <c r="AN14" s="49">
        <v>0</v>
      </c>
      <c r="AO14" s="49">
        <v>0</v>
      </c>
      <c r="AP14" s="49">
        <v>0</v>
      </c>
      <c r="AQ14" s="49">
        <v>0</v>
      </c>
      <c r="AR14" s="49">
        <v>0</v>
      </c>
      <c r="AS14" s="49">
        <v>0</v>
      </c>
      <c r="AU14" s="52">
        <v>0</v>
      </c>
      <c r="AV14" s="49">
        <v>0</v>
      </c>
      <c r="AW14" s="49">
        <v>0</v>
      </c>
      <c r="AX14" s="49">
        <v>0</v>
      </c>
      <c r="AY14" s="49">
        <v>0</v>
      </c>
      <c r="AZ14" s="49">
        <v>0</v>
      </c>
      <c r="BA14" s="49">
        <v>0</v>
      </c>
      <c r="BB14" s="49">
        <v>0</v>
      </c>
      <c r="BC14" s="49">
        <v>0</v>
      </c>
      <c r="BD14" s="49">
        <v>0</v>
      </c>
      <c r="BE14" s="49">
        <v>0</v>
      </c>
      <c r="BF14" s="49">
        <v>0</v>
      </c>
      <c r="BG14" s="49">
        <v>0</v>
      </c>
      <c r="BI14" s="52">
        <f t="shared" si="0"/>
        <v>0</v>
      </c>
      <c r="BJ14" s="92"/>
      <c r="BK14" s="92"/>
      <c r="BL14" s="92"/>
      <c r="BM14" s="92"/>
      <c r="BN14" s="92"/>
      <c r="BO14" s="92"/>
      <c r="BP14" s="92"/>
      <c r="BQ14" s="92"/>
      <c r="BR14" s="92"/>
      <c r="BS14" s="92"/>
      <c r="BT14" s="92"/>
      <c r="BU14" s="92"/>
      <c r="BW14" s="52">
        <f t="shared" si="2"/>
        <v>0</v>
      </c>
      <c r="BX14" s="92"/>
      <c r="BY14" s="92"/>
      <c r="BZ14" s="92"/>
      <c r="CA14" s="92"/>
      <c r="CB14" s="92"/>
      <c r="CC14" s="92"/>
      <c r="CD14" s="92"/>
      <c r="CE14" s="92"/>
      <c r="CF14" s="92"/>
      <c r="CG14" s="92"/>
      <c r="CH14" s="92"/>
      <c r="CI14" s="92"/>
    </row>
    <row r="15" spans="1:87" s="50" customFormat="1" hidden="1" outlineLevel="1" x14ac:dyDescent="0.3">
      <c r="B15" s="72">
        <v>16</v>
      </c>
      <c r="C15" s="53" t="s">
        <v>141</v>
      </c>
      <c r="D15" s="54"/>
      <c r="E15" s="52">
        <v>0</v>
      </c>
      <c r="F15" s="52">
        <v>0</v>
      </c>
      <c r="G15" s="52"/>
      <c r="H15" s="52">
        <v>0</v>
      </c>
      <c r="I15" s="52">
        <v>0</v>
      </c>
      <c r="J15" s="52">
        <v>0</v>
      </c>
      <c r="K15" s="52">
        <v>0</v>
      </c>
      <c r="L15" s="52">
        <v>0</v>
      </c>
      <c r="M15" s="52">
        <v>0</v>
      </c>
      <c r="N15" s="52">
        <v>0</v>
      </c>
      <c r="O15" s="52">
        <v>0</v>
      </c>
      <c r="P15" s="52">
        <v>0</v>
      </c>
      <c r="Q15" s="52">
        <v>0</v>
      </c>
      <c r="S15" s="52">
        <v>0</v>
      </c>
      <c r="T15" s="52">
        <v>0</v>
      </c>
      <c r="U15" s="52">
        <v>0</v>
      </c>
      <c r="V15" s="52">
        <v>0</v>
      </c>
      <c r="W15" s="52">
        <v>0</v>
      </c>
      <c r="X15" s="52">
        <v>0</v>
      </c>
      <c r="Y15" s="52">
        <v>0</v>
      </c>
      <c r="Z15" s="52">
        <v>0</v>
      </c>
      <c r="AA15" s="52">
        <v>0</v>
      </c>
      <c r="AB15" s="52">
        <v>0</v>
      </c>
      <c r="AC15" s="52">
        <v>0</v>
      </c>
      <c r="AD15" s="52">
        <v>0</v>
      </c>
      <c r="AE15" s="52">
        <v>0</v>
      </c>
      <c r="AG15" s="52">
        <v>0</v>
      </c>
      <c r="AH15" s="52">
        <v>0</v>
      </c>
      <c r="AI15" s="52">
        <v>0</v>
      </c>
      <c r="AJ15" s="52">
        <v>0</v>
      </c>
      <c r="AK15" s="52">
        <v>0</v>
      </c>
      <c r="AL15" s="52">
        <v>0</v>
      </c>
      <c r="AM15" s="52">
        <v>0</v>
      </c>
      <c r="AN15" s="52">
        <v>0</v>
      </c>
      <c r="AO15" s="52">
        <v>0</v>
      </c>
      <c r="AP15" s="52">
        <v>0</v>
      </c>
      <c r="AQ15" s="52">
        <v>0</v>
      </c>
      <c r="AR15" s="52">
        <v>0</v>
      </c>
      <c r="AS15" s="52">
        <v>0</v>
      </c>
      <c r="AU15" s="52">
        <v>0</v>
      </c>
      <c r="AV15" s="52">
        <v>0</v>
      </c>
      <c r="AW15" s="52">
        <v>0</v>
      </c>
      <c r="AX15" s="52">
        <v>0</v>
      </c>
      <c r="AY15" s="52">
        <v>0</v>
      </c>
      <c r="AZ15" s="52">
        <v>0</v>
      </c>
      <c r="BA15" s="52">
        <v>0</v>
      </c>
      <c r="BB15" s="52">
        <v>0</v>
      </c>
      <c r="BC15" s="52">
        <v>0</v>
      </c>
      <c r="BD15" s="52">
        <v>0</v>
      </c>
      <c r="BE15" s="52">
        <v>0</v>
      </c>
      <c r="BF15" s="52">
        <v>0</v>
      </c>
      <c r="BG15" s="52">
        <v>0</v>
      </c>
      <c r="BI15" s="52">
        <f t="shared" si="0"/>
        <v>0</v>
      </c>
      <c r="BJ15" s="52">
        <f>SUM(BJ16:BJ18)</f>
        <v>0</v>
      </c>
      <c r="BK15" s="52">
        <f t="shared" ref="BK15:BU15" si="20">SUM(BK16:BK18)</f>
        <v>0</v>
      </c>
      <c r="BL15" s="52">
        <f t="shared" si="20"/>
        <v>0</v>
      </c>
      <c r="BM15" s="52">
        <f t="shared" si="20"/>
        <v>0</v>
      </c>
      <c r="BN15" s="52">
        <f t="shared" si="20"/>
        <v>0</v>
      </c>
      <c r="BO15" s="52">
        <f t="shared" si="20"/>
        <v>0</v>
      </c>
      <c r="BP15" s="52">
        <f t="shared" si="20"/>
        <v>0</v>
      </c>
      <c r="BQ15" s="52">
        <f t="shared" si="20"/>
        <v>0</v>
      </c>
      <c r="BR15" s="52">
        <f t="shared" si="20"/>
        <v>0</v>
      </c>
      <c r="BS15" s="52">
        <f t="shared" si="20"/>
        <v>0</v>
      </c>
      <c r="BT15" s="52">
        <f t="shared" si="20"/>
        <v>0</v>
      </c>
      <c r="BU15" s="52">
        <f t="shared" si="20"/>
        <v>0</v>
      </c>
      <c r="BW15" s="52">
        <f t="shared" si="2"/>
        <v>0</v>
      </c>
      <c r="BX15" s="52">
        <f>SUM(BX16:BX18)</f>
        <v>0</v>
      </c>
      <c r="BY15" s="52">
        <f t="shared" ref="BY15" si="21">SUM(BY16:BY18)</f>
        <v>0</v>
      </c>
      <c r="BZ15" s="52">
        <f t="shared" ref="BZ15" si="22">SUM(BZ16:BZ18)</f>
        <v>0</v>
      </c>
      <c r="CA15" s="52">
        <f t="shared" ref="CA15" si="23">SUM(CA16:CA18)</f>
        <v>0</v>
      </c>
      <c r="CB15" s="52">
        <f t="shared" ref="CB15" si="24">SUM(CB16:CB18)</f>
        <v>0</v>
      </c>
      <c r="CC15" s="52">
        <f t="shared" ref="CC15" si="25">SUM(CC16:CC18)</f>
        <v>0</v>
      </c>
      <c r="CD15" s="52">
        <f t="shared" ref="CD15" si="26">SUM(CD16:CD18)</f>
        <v>0</v>
      </c>
      <c r="CE15" s="52">
        <f t="shared" ref="CE15" si="27">SUM(CE16:CE18)</f>
        <v>0</v>
      </c>
      <c r="CF15" s="52">
        <f t="shared" ref="CF15" si="28">SUM(CF16:CF18)</f>
        <v>0</v>
      </c>
      <c r="CG15" s="52">
        <f t="shared" ref="CG15" si="29">SUM(CG16:CG18)</f>
        <v>0</v>
      </c>
      <c r="CH15" s="52">
        <f t="shared" ref="CH15" si="30">SUM(CH16:CH18)</f>
        <v>0</v>
      </c>
      <c r="CI15" s="52">
        <f t="shared" ref="CI15" si="31">SUM(CI16:CI18)</f>
        <v>0</v>
      </c>
    </row>
    <row r="16" spans="1:87" s="50" customFormat="1" hidden="1" outlineLevel="1" x14ac:dyDescent="0.3">
      <c r="B16" s="72">
        <v>55</v>
      </c>
      <c r="C16" s="55" t="s">
        <v>142</v>
      </c>
      <c r="D16" s="48"/>
      <c r="E16" s="52">
        <v>0</v>
      </c>
      <c r="F16" s="49">
        <v>0</v>
      </c>
      <c r="G16" s="49">
        <v>0</v>
      </c>
      <c r="H16" s="49">
        <v>0</v>
      </c>
      <c r="I16" s="49">
        <v>0</v>
      </c>
      <c r="J16" s="49">
        <v>0</v>
      </c>
      <c r="K16" s="49">
        <v>0</v>
      </c>
      <c r="L16" s="49">
        <v>0</v>
      </c>
      <c r="M16" s="49">
        <v>0</v>
      </c>
      <c r="N16" s="49">
        <v>0</v>
      </c>
      <c r="O16" s="49">
        <v>0</v>
      </c>
      <c r="P16" s="49">
        <v>0</v>
      </c>
      <c r="Q16" s="49">
        <v>0</v>
      </c>
      <c r="S16" s="52">
        <v>0</v>
      </c>
      <c r="T16" s="49">
        <v>0</v>
      </c>
      <c r="U16" s="49">
        <v>0</v>
      </c>
      <c r="V16" s="49">
        <v>0</v>
      </c>
      <c r="W16" s="49">
        <v>0</v>
      </c>
      <c r="X16" s="49">
        <v>0</v>
      </c>
      <c r="Y16" s="49">
        <v>0</v>
      </c>
      <c r="Z16" s="49">
        <v>0</v>
      </c>
      <c r="AA16" s="49">
        <v>0</v>
      </c>
      <c r="AB16" s="49">
        <v>0</v>
      </c>
      <c r="AC16" s="49">
        <v>0</v>
      </c>
      <c r="AD16" s="49">
        <v>0</v>
      </c>
      <c r="AE16" s="49">
        <v>0</v>
      </c>
      <c r="AG16" s="52">
        <v>0</v>
      </c>
      <c r="AH16" s="49">
        <v>0</v>
      </c>
      <c r="AI16" s="49">
        <v>0</v>
      </c>
      <c r="AJ16" s="49">
        <v>0</v>
      </c>
      <c r="AK16" s="49">
        <v>0</v>
      </c>
      <c r="AL16" s="49">
        <v>0</v>
      </c>
      <c r="AM16" s="49">
        <v>0</v>
      </c>
      <c r="AN16" s="49">
        <v>0</v>
      </c>
      <c r="AO16" s="49">
        <v>0</v>
      </c>
      <c r="AP16" s="49">
        <v>0</v>
      </c>
      <c r="AQ16" s="49">
        <v>0</v>
      </c>
      <c r="AR16" s="49">
        <v>0</v>
      </c>
      <c r="AS16" s="49">
        <v>0</v>
      </c>
      <c r="AU16" s="52">
        <v>0</v>
      </c>
      <c r="AV16" s="49">
        <v>0</v>
      </c>
      <c r="AW16" s="49">
        <v>0</v>
      </c>
      <c r="AX16" s="49">
        <v>0</v>
      </c>
      <c r="AY16" s="49">
        <v>0</v>
      </c>
      <c r="AZ16" s="49">
        <v>0</v>
      </c>
      <c r="BA16" s="49">
        <v>0</v>
      </c>
      <c r="BB16" s="49">
        <v>0</v>
      </c>
      <c r="BC16" s="49">
        <v>0</v>
      </c>
      <c r="BD16" s="49">
        <v>0</v>
      </c>
      <c r="BE16" s="49">
        <v>0</v>
      </c>
      <c r="BF16" s="49">
        <v>0</v>
      </c>
      <c r="BG16" s="49">
        <v>0</v>
      </c>
      <c r="BI16" s="52">
        <f t="shared" si="0"/>
        <v>0</v>
      </c>
      <c r="BJ16" s="92"/>
      <c r="BK16" s="92"/>
      <c r="BL16" s="92"/>
      <c r="BM16" s="92"/>
      <c r="BN16" s="92"/>
      <c r="BO16" s="92"/>
      <c r="BP16" s="92"/>
      <c r="BQ16" s="92"/>
      <c r="BR16" s="92"/>
      <c r="BS16" s="92"/>
      <c r="BT16" s="92"/>
      <c r="BU16" s="92"/>
      <c r="BW16" s="52">
        <f t="shared" si="2"/>
        <v>0</v>
      </c>
      <c r="BX16" s="92"/>
      <c r="BY16" s="92"/>
      <c r="BZ16" s="92"/>
      <c r="CA16" s="92"/>
      <c r="CB16" s="92"/>
      <c r="CC16" s="92"/>
      <c r="CD16" s="92"/>
      <c r="CE16" s="92"/>
      <c r="CF16" s="92"/>
      <c r="CG16" s="92"/>
      <c r="CH16" s="92"/>
      <c r="CI16" s="92"/>
    </row>
    <row r="17" spans="2:87" s="50" customFormat="1" hidden="1" outlineLevel="1" x14ac:dyDescent="0.3">
      <c r="B17" s="72">
        <v>56</v>
      </c>
      <c r="C17" s="55" t="s">
        <v>143</v>
      </c>
      <c r="D17" s="48"/>
      <c r="E17" s="52">
        <v>0</v>
      </c>
      <c r="F17" s="49">
        <v>0</v>
      </c>
      <c r="G17" s="49">
        <v>0</v>
      </c>
      <c r="H17" s="49">
        <v>0</v>
      </c>
      <c r="I17" s="49">
        <v>0</v>
      </c>
      <c r="J17" s="49">
        <v>0</v>
      </c>
      <c r="K17" s="49">
        <v>0</v>
      </c>
      <c r="L17" s="49">
        <v>0</v>
      </c>
      <c r="M17" s="49">
        <v>0</v>
      </c>
      <c r="N17" s="49">
        <v>0</v>
      </c>
      <c r="O17" s="49">
        <v>0</v>
      </c>
      <c r="P17" s="49">
        <v>0</v>
      </c>
      <c r="Q17" s="49">
        <v>0</v>
      </c>
      <c r="S17" s="52">
        <v>0</v>
      </c>
      <c r="T17" s="49">
        <v>0</v>
      </c>
      <c r="U17" s="49">
        <v>0</v>
      </c>
      <c r="V17" s="49">
        <v>0</v>
      </c>
      <c r="W17" s="49">
        <v>0</v>
      </c>
      <c r="X17" s="49">
        <v>0</v>
      </c>
      <c r="Y17" s="49">
        <v>0</v>
      </c>
      <c r="Z17" s="49">
        <v>0</v>
      </c>
      <c r="AA17" s="49">
        <v>0</v>
      </c>
      <c r="AB17" s="49">
        <v>0</v>
      </c>
      <c r="AC17" s="49">
        <v>0</v>
      </c>
      <c r="AD17" s="49">
        <v>0</v>
      </c>
      <c r="AE17" s="49">
        <v>0</v>
      </c>
      <c r="AG17" s="52">
        <v>0</v>
      </c>
      <c r="AH17" s="49">
        <v>0</v>
      </c>
      <c r="AI17" s="49">
        <v>0</v>
      </c>
      <c r="AJ17" s="49">
        <v>0</v>
      </c>
      <c r="AK17" s="49">
        <v>0</v>
      </c>
      <c r="AL17" s="49">
        <v>0</v>
      </c>
      <c r="AM17" s="49">
        <v>0</v>
      </c>
      <c r="AN17" s="49">
        <v>0</v>
      </c>
      <c r="AO17" s="49">
        <v>0</v>
      </c>
      <c r="AP17" s="49">
        <v>0</v>
      </c>
      <c r="AQ17" s="49">
        <v>0</v>
      </c>
      <c r="AR17" s="49">
        <v>0</v>
      </c>
      <c r="AS17" s="49">
        <v>0</v>
      </c>
      <c r="AU17" s="52">
        <v>0</v>
      </c>
      <c r="AV17" s="49">
        <v>0</v>
      </c>
      <c r="AW17" s="49">
        <v>0</v>
      </c>
      <c r="AX17" s="49">
        <v>0</v>
      </c>
      <c r="AY17" s="49">
        <v>0</v>
      </c>
      <c r="AZ17" s="49">
        <v>0</v>
      </c>
      <c r="BA17" s="49">
        <v>0</v>
      </c>
      <c r="BB17" s="49">
        <v>0</v>
      </c>
      <c r="BC17" s="49">
        <v>0</v>
      </c>
      <c r="BD17" s="49">
        <v>0</v>
      </c>
      <c r="BE17" s="49">
        <v>0</v>
      </c>
      <c r="BF17" s="49">
        <v>0</v>
      </c>
      <c r="BG17" s="49">
        <v>0</v>
      </c>
      <c r="BI17" s="52">
        <f t="shared" si="0"/>
        <v>0</v>
      </c>
      <c r="BJ17" s="92"/>
      <c r="BK17" s="92"/>
      <c r="BL17" s="92"/>
      <c r="BM17" s="92"/>
      <c r="BN17" s="92"/>
      <c r="BO17" s="92"/>
      <c r="BP17" s="92"/>
      <c r="BQ17" s="92"/>
      <c r="BR17" s="92"/>
      <c r="BS17" s="92"/>
      <c r="BT17" s="92"/>
      <c r="BU17" s="92"/>
      <c r="BW17" s="52">
        <f t="shared" si="2"/>
        <v>0</v>
      </c>
      <c r="BX17" s="92"/>
      <c r="BY17" s="92"/>
      <c r="BZ17" s="92"/>
      <c r="CA17" s="92"/>
      <c r="CB17" s="92"/>
      <c r="CC17" s="92"/>
      <c r="CD17" s="92"/>
      <c r="CE17" s="92"/>
      <c r="CF17" s="92"/>
      <c r="CG17" s="92"/>
      <c r="CH17" s="92"/>
      <c r="CI17" s="92"/>
    </row>
    <row r="18" spans="2:87" s="50" customFormat="1" hidden="1" outlineLevel="1" x14ac:dyDescent="0.3">
      <c r="B18" s="72">
        <v>57</v>
      </c>
      <c r="C18" s="55" t="s">
        <v>144</v>
      </c>
      <c r="D18" s="48"/>
      <c r="E18" s="52">
        <v>0</v>
      </c>
      <c r="F18" s="49">
        <v>0</v>
      </c>
      <c r="G18" s="49">
        <v>0</v>
      </c>
      <c r="H18" s="49">
        <v>0</v>
      </c>
      <c r="I18" s="49">
        <v>0</v>
      </c>
      <c r="J18" s="49">
        <v>0</v>
      </c>
      <c r="K18" s="49">
        <v>0</v>
      </c>
      <c r="L18" s="49">
        <v>0</v>
      </c>
      <c r="M18" s="49">
        <v>0</v>
      </c>
      <c r="N18" s="49">
        <v>0</v>
      </c>
      <c r="O18" s="49">
        <v>0</v>
      </c>
      <c r="P18" s="49">
        <v>0</v>
      </c>
      <c r="Q18" s="49">
        <v>0</v>
      </c>
      <c r="S18" s="52">
        <v>0</v>
      </c>
      <c r="T18" s="49">
        <v>0</v>
      </c>
      <c r="U18" s="49">
        <v>0</v>
      </c>
      <c r="V18" s="49">
        <v>0</v>
      </c>
      <c r="W18" s="49">
        <v>0</v>
      </c>
      <c r="X18" s="49">
        <v>0</v>
      </c>
      <c r="Y18" s="49">
        <v>0</v>
      </c>
      <c r="Z18" s="49">
        <v>0</v>
      </c>
      <c r="AA18" s="49">
        <v>0</v>
      </c>
      <c r="AB18" s="49">
        <v>0</v>
      </c>
      <c r="AC18" s="49">
        <v>0</v>
      </c>
      <c r="AD18" s="49">
        <v>0</v>
      </c>
      <c r="AE18" s="49">
        <v>0</v>
      </c>
      <c r="AG18" s="52">
        <v>0</v>
      </c>
      <c r="AH18" s="49">
        <v>0</v>
      </c>
      <c r="AI18" s="49">
        <v>0</v>
      </c>
      <c r="AJ18" s="49">
        <v>0</v>
      </c>
      <c r="AK18" s="49">
        <v>0</v>
      </c>
      <c r="AL18" s="49">
        <v>0</v>
      </c>
      <c r="AM18" s="49">
        <v>0</v>
      </c>
      <c r="AN18" s="49">
        <v>0</v>
      </c>
      <c r="AO18" s="49">
        <v>0</v>
      </c>
      <c r="AP18" s="49">
        <v>0</v>
      </c>
      <c r="AQ18" s="49">
        <v>0</v>
      </c>
      <c r="AR18" s="49">
        <v>0</v>
      </c>
      <c r="AS18" s="49">
        <v>0</v>
      </c>
      <c r="AU18" s="52">
        <v>0</v>
      </c>
      <c r="AV18" s="49">
        <v>0</v>
      </c>
      <c r="AW18" s="49">
        <v>0</v>
      </c>
      <c r="AX18" s="49">
        <v>0</v>
      </c>
      <c r="AY18" s="49">
        <v>0</v>
      </c>
      <c r="AZ18" s="49">
        <v>0</v>
      </c>
      <c r="BA18" s="49">
        <v>0</v>
      </c>
      <c r="BB18" s="49">
        <v>0</v>
      </c>
      <c r="BC18" s="49">
        <v>0</v>
      </c>
      <c r="BD18" s="49">
        <v>0</v>
      </c>
      <c r="BE18" s="49">
        <v>0</v>
      </c>
      <c r="BF18" s="49">
        <v>0</v>
      </c>
      <c r="BG18" s="49">
        <v>0</v>
      </c>
      <c r="BI18" s="52">
        <f t="shared" si="0"/>
        <v>0</v>
      </c>
      <c r="BJ18" s="92"/>
      <c r="BK18" s="92"/>
      <c r="BL18" s="92"/>
      <c r="BM18" s="92"/>
      <c r="BN18" s="92"/>
      <c r="BO18" s="92"/>
      <c r="BP18" s="92"/>
      <c r="BQ18" s="92"/>
      <c r="BR18" s="92"/>
      <c r="BS18" s="92"/>
      <c r="BT18" s="92"/>
      <c r="BU18" s="92"/>
      <c r="BW18" s="52">
        <f t="shared" si="2"/>
        <v>0</v>
      </c>
      <c r="BX18" s="92"/>
      <c r="BY18" s="92"/>
      <c r="BZ18" s="92"/>
      <c r="CA18" s="92"/>
      <c r="CB18" s="92"/>
      <c r="CC18" s="92"/>
      <c r="CD18" s="92"/>
      <c r="CE18" s="92"/>
      <c r="CF18" s="92"/>
      <c r="CG18" s="92"/>
      <c r="CH18" s="92"/>
      <c r="CI18" s="92"/>
    </row>
    <row r="19" spans="2:87" s="50" customFormat="1" hidden="1" outlineLevel="1" x14ac:dyDescent="0.3">
      <c r="B19" s="72">
        <v>17</v>
      </c>
      <c r="C19" s="53" t="s">
        <v>145</v>
      </c>
      <c r="D19" s="54"/>
      <c r="E19" s="52">
        <v>0</v>
      </c>
      <c r="F19" s="52">
        <v>0</v>
      </c>
      <c r="G19" s="52"/>
      <c r="H19" s="52">
        <v>0</v>
      </c>
      <c r="I19" s="52">
        <v>0</v>
      </c>
      <c r="J19" s="52">
        <v>0</v>
      </c>
      <c r="K19" s="52">
        <v>0</v>
      </c>
      <c r="L19" s="52">
        <v>0</v>
      </c>
      <c r="M19" s="52">
        <v>0</v>
      </c>
      <c r="N19" s="52">
        <v>0</v>
      </c>
      <c r="O19" s="52">
        <v>0</v>
      </c>
      <c r="P19" s="52">
        <v>0</v>
      </c>
      <c r="Q19" s="52">
        <v>0</v>
      </c>
      <c r="S19" s="52">
        <v>0</v>
      </c>
      <c r="T19" s="52">
        <v>0</v>
      </c>
      <c r="U19" s="52">
        <v>0</v>
      </c>
      <c r="V19" s="52">
        <v>0</v>
      </c>
      <c r="W19" s="52">
        <v>0</v>
      </c>
      <c r="X19" s="52">
        <v>0</v>
      </c>
      <c r="Y19" s="52">
        <v>0</v>
      </c>
      <c r="Z19" s="52">
        <v>0</v>
      </c>
      <c r="AA19" s="52">
        <v>0</v>
      </c>
      <c r="AB19" s="52">
        <v>0</v>
      </c>
      <c r="AC19" s="52">
        <v>0</v>
      </c>
      <c r="AD19" s="52">
        <v>0</v>
      </c>
      <c r="AE19" s="52">
        <v>0</v>
      </c>
      <c r="AG19" s="52">
        <v>0</v>
      </c>
      <c r="AH19" s="52">
        <v>0</v>
      </c>
      <c r="AI19" s="52">
        <v>0</v>
      </c>
      <c r="AJ19" s="52">
        <v>0</v>
      </c>
      <c r="AK19" s="52">
        <v>0</v>
      </c>
      <c r="AL19" s="52">
        <v>0</v>
      </c>
      <c r="AM19" s="52">
        <v>0</v>
      </c>
      <c r="AN19" s="52">
        <v>0</v>
      </c>
      <c r="AO19" s="52">
        <v>0</v>
      </c>
      <c r="AP19" s="52">
        <v>0</v>
      </c>
      <c r="AQ19" s="52">
        <v>0</v>
      </c>
      <c r="AR19" s="52">
        <v>0</v>
      </c>
      <c r="AS19" s="52">
        <v>0</v>
      </c>
      <c r="AU19" s="52">
        <v>0</v>
      </c>
      <c r="AV19" s="52">
        <v>0</v>
      </c>
      <c r="AW19" s="52">
        <v>0</v>
      </c>
      <c r="AX19" s="52">
        <v>0</v>
      </c>
      <c r="AY19" s="52">
        <v>0</v>
      </c>
      <c r="AZ19" s="52">
        <v>0</v>
      </c>
      <c r="BA19" s="52">
        <v>0</v>
      </c>
      <c r="BB19" s="52">
        <v>0</v>
      </c>
      <c r="BC19" s="52">
        <v>0</v>
      </c>
      <c r="BD19" s="52">
        <v>0</v>
      </c>
      <c r="BE19" s="52">
        <v>0</v>
      </c>
      <c r="BF19" s="52">
        <v>0</v>
      </c>
      <c r="BG19" s="52">
        <v>0</v>
      </c>
      <c r="BI19" s="52">
        <f t="shared" si="0"/>
        <v>0</v>
      </c>
      <c r="BJ19" s="52">
        <f>SUM(BJ20:BJ22)</f>
        <v>0</v>
      </c>
      <c r="BK19" s="52">
        <f t="shared" ref="BK19:BU19" si="32">SUM(BK20:BK22)</f>
        <v>0</v>
      </c>
      <c r="BL19" s="52">
        <f t="shared" si="32"/>
        <v>0</v>
      </c>
      <c r="BM19" s="52">
        <f t="shared" si="32"/>
        <v>0</v>
      </c>
      <c r="BN19" s="52">
        <f t="shared" si="32"/>
        <v>0</v>
      </c>
      <c r="BO19" s="52">
        <f t="shared" si="32"/>
        <v>0</v>
      </c>
      <c r="BP19" s="52">
        <f t="shared" si="32"/>
        <v>0</v>
      </c>
      <c r="BQ19" s="52">
        <f t="shared" si="32"/>
        <v>0</v>
      </c>
      <c r="BR19" s="52">
        <f t="shared" si="32"/>
        <v>0</v>
      </c>
      <c r="BS19" s="52">
        <f t="shared" si="32"/>
        <v>0</v>
      </c>
      <c r="BT19" s="52">
        <f t="shared" si="32"/>
        <v>0</v>
      </c>
      <c r="BU19" s="52">
        <f t="shared" si="32"/>
        <v>0</v>
      </c>
      <c r="BW19" s="52">
        <f t="shared" si="2"/>
        <v>0</v>
      </c>
      <c r="BX19" s="52">
        <f>SUM(BX20:BX22)</f>
        <v>0</v>
      </c>
      <c r="BY19" s="52">
        <f t="shared" ref="BY19" si="33">SUM(BY20:BY22)</f>
        <v>0</v>
      </c>
      <c r="BZ19" s="52">
        <f t="shared" ref="BZ19" si="34">SUM(BZ20:BZ22)</f>
        <v>0</v>
      </c>
      <c r="CA19" s="52">
        <f t="shared" ref="CA19" si="35">SUM(CA20:CA22)</f>
        <v>0</v>
      </c>
      <c r="CB19" s="52">
        <f t="shared" ref="CB19" si="36">SUM(CB20:CB22)</f>
        <v>0</v>
      </c>
      <c r="CC19" s="52">
        <f t="shared" ref="CC19" si="37">SUM(CC20:CC22)</f>
        <v>0</v>
      </c>
      <c r="CD19" s="52">
        <f t="shared" ref="CD19" si="38">SUM(CD20:CD22)</f>
        <v>0</v>
      </c>
      <c r="CE19" s="52">
        <f t="shared" ref="CE19" si="39">SUM(CE20:CE22)</f>
        <v>0</v>
      </c>
      <c r="CF19" s="52">
        <f t="shared" ref="CF19" si="40">SUM(CF20:CF22)</f>
        <v>0</v>
      </c>
      <c r="CG19" s="52">
        <f t="shared" ref="CG19" si="41">SUM(CG20:CG22)</f>
        <v>0</v>
      </c>
      <c r="CH19" s="52">
        <f t="shared" ref="CH19" si="42">SUM(CH20:CH22)</f>
        <v>0</v>
      </c>
      <c r="CI19" s="52">
        <f t="shared" ref="CI19" si="43">SUM(CI20:CI22)</f>
        <v>0</v>
      </c>
    </row>
    <row r="20" spans="2:87" s="50" customFormat="1" hidden="1" outlineLevel="2" x14ac:dyDescent="0.3">
      <c r="B20" s="72">
        <v>58</v>
      </c>
      <c r="C20" s="55" t="s">
        <v>146</v>
      </c>
      <c r="D20" s="48"/>
      <c r="E20" s="52">
        <v>0</v>
      </c>
      <c r="F20" s="49">
        <v>0</v>
      </c>
      <c r="G20" s="49"/>
      <c r="H20" s="49">
        <v>0</v>
      </c>
      <c r="I20" s="49">
        <v>0</v>
      </c>
      <c r="J20" s="49">
        <v>0</v>
      </c>
      <c r="K20" s="49">
        <v>0</v>
      </c>
      <c r="L20" s="49">
        <v>0</v>
      </c>
      <c r="M20" s="49">
        <v>0</v>
      </c>
      <c r="N20" s="49">
        <v>0</v>
      </c>
      <c r="O20" s="49">
        <v>0</v>
      </c>
      <c r="P20" s="49">
        <v>0</v>
      </c>
      <c r="Q20" s="49">
        <v>0</v>
      </c>
      <c r="S20" s="52">
        <v>0</v>
      </c>
      <c r="T20" s="49">
        <v>0</v>
      </c>
      <c r="U20" s="49">
        <v>0</v>
      </c>
      <c r="V20" s="49">
        <v>0</v>
      </c>
      <c r="W20" s="49">
        <v>0</v>
      </c>
      <c r="X20" s="49">
        <v>0</v>
      </c>
      <c r="Y20" s="49">
        <v>0</v>
      </c>
      <c r="Z20" s="49">
        <v>0</v>
      </c>
      <c r="AA20" s="49">
        <v>0</v>
      </c>
      <c r="AB20" s="49">
        <v>0</v>
      </c>
      <c r="AC20" s="49">
        <v>0</v>
      </c>
      <c r="AD20" s="49">
        <v>0</v>
      </c>
      <c r="AE20" s="49">
        <v>0</v>
      </c>
      <c r="AG20" s="52">
        <v>0</v>
      </c>
      <c r="AH20" s="49">
        <v>0</v>
      </c>
      <c r="AI20" s="49">
        <v>0</v>
      </c>
      <c r="AJ20" s="49">
        <v>0</v>
      </c>
      <c r="AK20" s="49">
        <v>0</v>
      </c>
      <c r="AL20" s="49">
        <v>0</v>
      </c>
      <c r="AM20" s="49">
        <v>0</v>
      </c>
      <c r="AN20" s="49">
        <v>0</v>
      </c>
      <c r="AO20" s="49">
        <v>0</v>
      </c>
      <c r="AP20" s="49">
        <v>0</v>
      </c>
      <c r="AQ20" s="49">
        <v>0</v>
      </c>
      <c r="AR20" s="49">
        <v>0</v>
      </c>
      <c r="AS20" s="49">
        <v>0</v>
      </c>
      <c r="AU20" s="52">
        <v>0</v>
      </c>
      <c r="AV20" s="49">
        <v>0</v>
      </c>
      <c r="AW20" s="49">
        <v>0</v>
      </c>
      <c r="AX20" s="49">
        <v>0</v>
      </c>
      <c r="AY20" s="49">
        <v>0</v>
      </c>
      <c r="AZ20" s="49">
        <v>0</v>
      </c>
      <c r="BA20" s="49">
        <v>0</v>
      </c>
      <c r="BB20" s="49">
        <v>0</v>
      </c>
      <c r="BC20" s="49">
        <v>0</v>
      </c>
      <c r="BD20" s="49">
        <v>0</v>
      </c>
      <c r="BE20" s="49">
        <v>0</v>
      </c>
      <c r="BF20" s="49">
        <v>0</v>
      </c>
      <c r="BG20" s="49">
        <v>0</v>
      </c>
      <c r="BI20" s="52">
        <f t="shared" si="0"/>
        <v>0</v>
      </c>
      <c r="BJ20" s="92"/>
      <c r="BK20" s="92"/>
      <c r="BL20" s="92"/>
      <c r="BM20" s="92"/>
      <c r="BN20" s="92"/>
      <c r="BO20" s="92"/>
      <c r="BP20" s="92"/>
      <c r="BQ20" s="92"/>
      <c r="BR20" s="92"/>
      <c r="BS20" s="92"/>
      <c r="BT20" s="92"/>
      <c r="BU20" s="92"/>
      <c r="BW20" s="52">
        <f t="shared" si="2"/>
        <v>0</v>
      </c>
      <c r="BX20" s="92"/>
      <c r="BY20" s="92"/>
      <c r="BZ20" s="92"/>
      <c r="CA20" s="92"/>
      <c r="CB20" s="92"/>
      <c r="CC20" s="92"/>
      <c r="CD20" s="92"/>
      <c r="CE20" s="92"/>
      <c r="CF20" s="92"/>
      <c r="CG20" s="92"/>
      <c r="CH20" s="92"/>
      <c r="CI20" s="92"/>
    </row>
    <row r="21" spans="2:87" s="50" customFormat="1" hidden="1" outlineLevel="2" x14ac:dyDescent="0.3">
      <c r="B21" s="72">
        <v>59</v>
      </c>
      <c r="C21" s="55" t="s">
        <v>147</v>
      </c>
      <c r="D21" s="48"/>
      <c r="E21" s="52">
        <v>0</v>
      </c>
      <c r="F21" s="49">
        <v>0</v>
      </c>
      <c r="G21" s="49"/>
      <c r="H21" s="49">
        <v>0</v>
      </c>
      <c r="I21" s="49">
        <v>0</v>
      </c>
      <c r="J21" s="49">
        <v>0</v>
      </c>
      <c r="K21" s="49">
        <v>0</v>
      </c>
      <c r="L21" s="49">
        <v>0</v>
      </c>
      <c r="M21" s="49">
        <v>0</v>
      </c>
      <c r="N21" s="49">
        <v>0</v>
      </c>
      <c r="O21" s="49">
        <v>0</v>
      </c>
      <c r="P21" s="49">
        <v>0</v>
      </c>
      <c r="Q21" s="49">
        <v>0</v>
      </c>
      <c r="S21" s="52">
        <v>0</v>
      </c>
      <c r="T21" s="49">
        <v>0</v>
      </c>
      <c r="U21" s="49">
        <v>0</v>
      </c>
      <c r="V21" s="49">
        <v>0</v>
      </c>
      <c r="W21" s="49">
        <v>0</v>
      </c>
      <c r="X21" s="49">
        <v>0</v>
      </c>
      <c r="Y21" s="49">
        <v>0</v>
      </c>
      <c r="Z21" s="49">
        <v>0</v>
      </c>
      <c r="AA21" s="49">
        <v>0</v>
      </c>
      <c r="AB21" s="49">
        <v>0</v>
      </c>
      <c r="AC21" s="49">
        <v>0</v>
      </c>
      <c r="AD21" s="49">
        <v>0</v>
      </c>
      <c r="AE21" s="49">
        <v>0</v>
      </c>
      <c r="AG21" s="52">
        <v>0</v>
      </c>
      <c r="AH21" s="49">
        <v>0</v>
      </c>
      <c r="AI21" s="49">
        <v>0</v>
      </c>
      <c r="AJ21" s="49">
        <v>0</v>
      </c>
      <c r="AK21" s="49">
        <v>0</v>
      </c>
      <c r="AL21" s="49">
        <v>0</v>
      </c>
      <c r="AM21" s="49">
        <v>0</v>
      </c>
      <c r="AN21" s="49">
        <v>0</v>
      </c>
      <c r="AO21" s="49">
        <v>0</v>
      </c>
      <c r="AP21" s="49">
        <v>0</v>
      </c>
      <c r="AQ21" s="49">
        <v>0</v>
      </c>
      <c r="AR21" s="49">
        <v>0</v>
      </c>
      <c r="AS21" s="49">
        <v>0</v>
      </c>
      <c r="AU21" s="52">
        <v>0</v>
      </c>
      <c r="AV21" s="49">
        <v>0</v>
      </c>
      <c r="AW21" s="49">
        <v>0</v>
      </c>
      <c r="AX21" s="49">
        <v>0</v>
      </c>
      <c r="AY21" s="49">
        <v>0</v>
      </c>
      <c r="AZ21" s="49">
        <v>0</v>
      </c>
      <c r="BA21" s="49">
        <v>0</v>
      </c>
      <c r="BB21" s="49">
        <v>0</v>
      </c>
      <c r="BC21" s="49">
        <v>0</v>
      </c>
      <c r="BD21" s="49">
        <v>0</v>
      </c>
      <c r="BE21" s="49">
        <v>0</v>
      </c>
      <c r="BF21" s="49">
        <v>0</v>
      </c>
      <c r="BG21" s="49">
        <v>0</v>
      </c>
      <c r="BI21" s="52">
        <f t="shared" si="0"/>
        <v>0</v>
      </c>
      <c r="BJ21" s="92"/>
      <c r="BK21" s="92"/>
      <c r="BL21" s="92"/>
      <c r="BM21" s="92"/>
      <c r="BN21" s="92"/>
      <c r="BO21" s="92"/>
      <c r="BP21" s="92"/>
      <c r="BQ21" s="92"/>
      <c r="BR21" s="92"/>
      <c r="BS21" s="92"/>
      <c r="BT21" s="92"/>
      <c r="BU21" s="92"/>
      <c r="BW21" s="52">
        <f t="shared" si="2"/>
        <v>0</v>
      </c>
      <c r="BX21" s="92"/>
      <c r="BY21" s="92"/>
      <c r="BZ21" s="92"/>
      <c r="CA21" s="92"/>
      <c r="CB21" s="92"/>
      <c r="CC21" s="92"/>
      <c r="CD21" s="92"/>
      <c r="CE21" s="92"/>
      <c r="CF21" s="92"/>
      <c r="CG21" s="92"/>
      <c r="CH21" s="92"/>
      <c r="CI21" s="92"/>
    </row>
    <row r="22" spans="2:87" s="50" customFormat="1" hidden="1" outlineLevel="2" x14ac:dyDescent="0.3">
      <c r="B22" s="72">
        <v>60</v>
      </c>
      <c r="C22" s="55" t="s">
        <v>297</v>
      </c>
      <c r="D22" s="48"/>
      <c r="E22" s="52">
        <v>0</v>
      </c>
      <c r="F22" s="49">
        <v>0</v>
      </c>
      <c r="G22" s="49"/>
      <c r="H22" s="49">
        <v>0</v>
      </c>
      <c r="I22" s="49">
        <v>0</v>
      </c>
      <c r="J22" s="49">
        <v>0</v>
      </c>
      <c r="K22" s="49">
        <v>0</v>
      </c>
      <c r="L22" s="49">
        <v>0</v>
      </c>
      <c r="M22" s="49">
        <v>0</v>
      </c>
      <c r="N22" s="49">
        <v>0</v>
      </c>
      <c r="O22" s="49">
        <v>0</v>
      </c>
      <c r="P22" s="49">
        <v>0</v>
      </c>
      <c r="Q22" s="49">
        <v>0</v>
      </c>
      <c r="S22" s="52">
        <v>0</v>
      </c>
      <c r="T22" s="49">
        <v>0</v>
      </c>
      <c r="U22" s="49">
        <v>0</v>
      </c>
      <c r="V22" s="49">
        <v>0</v>
      </c>
      <c r="W22" s="49">
        <v>0</v>
      </c>
      <c r="X22" s="49">
        <v>0</v>
      </c>
      <c r="Y22" s="49">
        <v>0</v>
      </c>
      <c r="Z22" s="49">
        <v>0</v>
      </c>
      <c r="AA22" s="49">
        <v>0</v>
      </c>
      <c r="AB22" s="49">
        <v>0</v>
      </c>
      <c r="AC22" s="49">
        <v>0</v>
      </c>
      <c r="AD22" s="49">
        <v>0</v>
      </c>
      <c r="AE22" s="49">
        <v>0</v>
      </c>
      <c r="AG22" s="52">
        <v>0</v>
      </c>
      <c r="AH22" s="49">
        <v>0</v>
      </c>
      <c r="AI22" s="49">
        <v>0</v>
      </c>
      <c r="AJ22" s="49">
        <v>0</v>
      </c>
      <c r="AK22" s="49">
        <v>0</v>
      </c>
      <c r="AL22" s="49">
        <v>0</v>
      </c>
      <c r="AM22" s="49">
        <v>0</v>
      </c>
      <c r="AN22" s="49">
        <v>0</v>
      </c>
      <c r="AO22" s="49">
        <v>0</v>
      </c>
      <c r="AP22" s="49">
        <v>0</v>
      </c>
      <c r="AQ22" s="49">
        <v>0</v>
      </c>
      <c r="AR22" s="49">
        <v>0</v>
      </c>
      <c r="AS22" s="49">
        <v>0</v>
      </c>
      <c r="AU22" s="52">
        <v>0</v>
      </c>
      <c r="AV22" s="49">
        <v>0</v>
      </c>
      <c r="AW22" s="49">
        <v>0</v>
      </c>
      <c r="AX22" s="49">
        <v>0</v>
      </c>
      <c r="AY22" s="49">
        <v>0</v>
      </c>
      <c r="AZ22" s="49">
        <v>0</v>
      </c>
      <c r="BA22" s="49">
        <v>0</v>
      </c>
      <c r="BB22" s="49">
        <v>0</v>
      </c>
      <c r="BC22" s="49">
        <v>0</v>
      </c>
      <c r="BD22" s="49">
        <v>0</v>
      </c>
      <c r="BE22" s="49">
        <v>0</v>
      </c>
      <c r="BF22" s="49">
        <v>0</v>
      </c>
      <c r="BG22" s="49">
        <v>0</v>
      </c>
      <c r="BI22" s="52">
        <f t="shared" si="0"/>
        <v>0</v>
      </c>
      <c r="BJ22" s="92"/>
      <c r="BK22" s="92"/>
      <c r="BL22" s="92">
        <v>0</v>
      </c>
      <c r="BM22" s="92"/>
      <c r="BN22" s="92"/>
      <c r="BO22" s="92"/>
      <c r="BP22" s="92"/>
      <c r="BQ22" s="92"/>
      <c r="BR22" s="92"/>
      <c r="BS22" s="92"/>
      <c r="BT22" s="92"/>
      <c r="BU22" s="92"/>
      <c r="BW22" s="52">
        <f t="shared" si="2"/>
        <v>0</v>
      </c>
      <c r="BX22" s="92"/>
      <c r="BY22" s="92"/>
      <c r="BZ22" s="92"/>
      <c r="CA22" s="92"/>
      <c r="CB22" s="92"/>
      <c r="CC22" s="92"/>
      <c r="CD22" s="92"/>
      <c r="CE22" s="92"/>
      <c r="CF22" s="92"/>
      <c r="CG22" s="92"/>
      <c r="CH22" s="92"/>
      <c r="CI22" s="92"/>
    </row>
    <row r="23" spans="2:87" s="50" customFormat="1" collapsed="1" x14ac:dyDescent="0.3">
      <c r="B23" s="71">
        <v>3</v>
      </c>
      <c r="C23" s="51" t="s">
        <v>148</v>
      </c>
      <c r="D23" s="31"/>
      <c r="E23" s="52">
        <v>0</v>
      </c>
      <c r="F23" s="52">
        <v>0</v>
      </c>
      <c r="G23" s="52"/>
      <c r="H23" s="52">
        <v>0</v>
      </c>
      <c r="I23" s="52">
        <v>0</v>
      </c>
      <c r="J23" s="52">
        <v>0</v>
      </c>
      <c r="K23" s="52">
        <v>0</v>
      </c>
      <c r="L23" s="52">
        <v>0</v>
      </c>
      <c r="M23" s="52">
        <v>0</v>
      </c>
      <c r="N23" s="52">
        <v>0</v>
      </c>
      <c r="O23" s="52">
        <v>0</v>
      </c>
      <c r="P23" s="52">
        <v>0</v>
      </c>
      <c r="Q23" s="52">
        <v>0</v>
      </c>
      <c r="S23" s="52">
        <v>0</v>
      </c>
      <c r="T23" s="52">
        <v>0</v>
      </c>
      <c r="U23" s="52">
        <v>0</v>
      </c>
      <c r="V23" s="52">
        <v>0</v>
      </c>
      <c r="W23" s="52">
        <v>0</v>
      </c>
      <c r="X23" s="52">
        <v>0</v>
      </c>
      <c r="Y23" s="52">
        <v>0</v>
      </c>
      <c r="Z23" s="52">
        <v>0</v>
      </c>
      <c r="AA23" s="52">
        <v>0</v>
      </c>
      <c r="AB23" s="52">
        <v>0</v>
      </c>
      <c r="AC23" s="52">
        <v>0</v>
      </c>
      <c r="AD23" s="52">
        <v>0</v>
      </c>
      <c r="AE23" s="52">
        <v>0</v>
      </c>
      <c r="AG23" s="52">
        <v>0</v>
      </c>
      <c r="AH23" s="52">
        <v>0</v>
      </c>
      <c r="AI23" s="52">
        <v>0</v>
      </c>
      <c r="AJ23" s="52">
        <v>0</v>
      </c>
      <c r="AK23" s="52">
        <v>0</v>
      </c>
      <c r="AL23" s="52">
        <v>0</v>
      </c>
      <c r="AM23" s="52">
        <v>0</v>
      </c>
      <c r="AN23" s="52">
        <v>0</v>
      </c>
      <c r="AO23" s="52">
        <v>0</v>
      </c>
      <c r="AP23" s="52">
        <v>0</v>
      </c>
      <c r="AQ23" s="52">
        <v>0</v>
      </c>
      <c r="AR23" s="52">
        <v>0</v>
      </c>
      <c r="AS23" s="52">
        <v>0</v>
      </c>
      <c r="AU23" s="52">
        <v>0</v>
      </c>
      <c r="AV23" s="52">
        <v>0</v>
      </c>
      <c r="AW23" s="52">
        <v>0</v>
      </c>
      <c r="AX23" s="52">
        <v>0</v>
      </c>
      <c r="AY23" s="52">
        <v>0</v>
      </c>
      <c r="AZ23" s="52">
        <v>0</v>
      </c>
      <c r="BA23" s="52">
        <v>0</v>
      </c>
      <c r="BB23" s="52">
        <v>0</v>
      </c>
      <c r="BC23" s="52">
        <v>0</v>
      </c>
      <c r="BD23" s="52">
        <v>0</v>
      </c>
      <c r="BE23" s="52">
        <v>0</v>
      </c>
      <c r="BF23" s="52">
        <v>0</v>
      </c>
      <c r="BG23" s="52">
        <v>0</v>
      </c>
      <c r="BI23" s="52">
        <f t="shared" si="0"/>
        <v>0</v>
      </c>
      <c r="BJ23" s="52">
        <f>SUM(BJ24:BJ28)</f>
        <v>0</v>
      </c>
      <c r="BK23" s="52">
        <f t="shared" ref="BK23:BU23" si="44">SUM(BK24:BK28)</f>
        <v>0</v>
      </c>
      <c r="BL23" s="52">
        <f t="shared" si="44"/>
        <v>0</v>
      </c>
      <c r="BM23" s="52">
        <f t="shared" si="44"/>
        <v>0</v>
      </c>
      <c r="BN23" s="52">
        <f t="shared" si="44"/>
        <v>0</v>
      </c>
      <c r="BO23" s="52">
        <f t="shared" si="44"/>
        <v>0</v>
      </c>
      <c r="BP23" s="52">
        <f t="shared" si="44"/>
        <v>0</v>
      </c>
      <c r="BQ23" s="52">
        <f t="shared" si="44"/>
        <v>0</v>
      </c>
      <c r="BR23" s="52">
        <f t="shared" si="44"/>
        <v>0</v>
      </c>
      <c r="BS23" s="52">
        <f t="shared" si="44"/>
        <v>0</v>
      </c>
      <c r="BT23" s="52">
        <f t="shared" si="44"/>
        <v>0</v>
      </c>
      <c r="BU23" s="52">
        <f t="shared" si="44"/>
        <v>0</v>
      </c>
      <c r="BW23" s="52">
        <f t="shared" si="2"/>
        <v>0</v>
      </c>
      <c r="BX23" s="52">
        <f>SUM(BX24:BX28)</f>
        <v>0</v>
      </c>
      <c r="BY23" s="52">
        <f t="shared" ref="BY23" si="45">SUM(BY24:BY28)</f>
        <v>0</v>
      </c>
      <c r="BZ23" s="52">
        <f t="shared" ref="BZ23" si="46">SUM(BZ24:BZ28)</f>
        <v>0</v>
      </c>
      <c r="CA23" s="52">
        <f t="shared" ref="CA23" si="47">SUM(CA24:CA28)</f>
        <v>0</v>
      </c>
      <c r="CB23" s="52">
        <f t="shared" ref="CB23" si="48">SUM(CB24:CB28)</f>
        <v>0</v>
      </c>
      <c r="CC23" s="52">
        <f t="shared" ref="CC23" si="49">SUM(CC24:CC28)</f>
        <v>0</v>
      </c>
      <c r="CD23" s="52">
        <f t="shared" ref="CD23" si="50">SUM(CD24:CD28)</f>
        <v>0</v>
      </c>
      <c r="CE23" s="52">
        <f t="shared" ref="CE23" si="51">SUM(CE24:CE28)</f>
        <v>0</v>
      </c>
      <c r="CF23" s="52">
        <f t="shared" ref="CF23" si="52">SUM(CF24:CF28)</f>
        <v>0</v>
      </c>
      <c r="CG23" s="52">
        <f t="shared" ref="CG23" si="53">SUM(CG24:CG28)</f>
        <v>0</v>
      </c>
      <c r="CH23" s="52">
        <f t="shared" ref="CH23" si="54">SUM(CH24:CH28)</f>
        <v>0</v>
      </c>
      <c r="CI23" s="52">
        <f t="shared" ref="CI23" si="55">SUM(CI24:CI28)</f>
        <v>0</v>
      </c>
    </row>
    <row r="24" spans="2:87" s="50" customFormat="1" hidden="1" outlineLevel="1" x14ac:dyDescent="0.3">
      <c r="B24" s="72">
        <v>18</v>
      </c>
      <c r="C24" s="56" t="s">
        <v>149</v>
      </c>
      <c r="D24" s="31"/>
      <c r="E24" s="52">
        <v>0</v>
      </c>
      <c r="F24" s="49">
        <v>0</v>
      </c>
      <c r="G24" s="49"/>
      <c r="H24" s="49">
        <v>0</v>
      </c>
      <c r="I24" s="49">
        <v>0</v>
      </c>
      <c r="J24" s="49">
        <v>0</v>
      </c>
      <c r="K24" s="49">
        <v>0</v>
      </c>
      <c r="L24" s="49">
        <v>0</v>
      </c>
      <c r="M24" s="49">
        <v>0</v>
      </c>
      <c r="N24" s="49">
        <v>0</v>
      </c>
      <c r="O24" s="49">
        <v>0</v>
      </c>
      <c r="P24" s="49">
        <v>0</v>
      </c>
      <c r="Q24" s="49">
        <v>0</v>
      </c>
      <c r="S24" s="52">
        <v>0</v>
      </c>
      <c r="T24" s="49">
        <v>0</v>
      </c>
      <c r="U24" s="49">
        <v>0</v>
      </c>
      <c r="V24" s="49">
        <v>0</v>
      </c>
      <c r="W24" s="49">
        <v>0</v>
      </c>
      <c r="X24" s="49">
        <v>0</v>
      </c>
      <c r="Y24" s="49">
        <v>0</v>
      </c>
      <c r="Z24" s="49">
        <v>0</v>
      </c>
      <c r="AA24" s="49">
        <v>0</v>
      </c>
      <c r="AB24" s="49">
        <v>0</v>
      </c>
      <c r="AC24" s="49">
        <v>0</v>
      </c>
      <c r="AD24" s="49">
        <v>0</v>
      </c>
      <c r="AE24" s="49">
        <v>0</v>
      </c>
      <c r="AG24" s="52">
        <v>0</v>
      </c>
      <c r="AH24" s="49">
        <v>0</v>
      </c>
      <c r="AI24" s="49">
        <v>0</v>
      </c>
      <c r="AJ24" s="49">
        <v>0</v>
      </c>
      <c r="AK24" s="49">
        <v>0</v>
      </c>
      <c r="AL24" s="49">
        <v>0</v>
      </c>
      <c r="AM24" s="49">
        <v>0</v>
      </c>
      <c r="AN24" s="49">
        <v>0</v>
      </c>
      <c r="AO24" s="49">
        <v>0</v>
      </c>
      <c r="AP24" s="49">
        <v>0</v>
      </c>
      <c r="AQ24" s="49">
        <v>0</v>
      </c>
      <c r="AR24" s="49">
        <v>0</v>
      </c>
      <c r="AS24" s="49">
        <v>0</v>
      </c>
      <c r="AU24" s="52">
        <v>0</v>
      </c>
      <c r="AV24" s="49">
        <v>0</v>
      </c>
      <c r="AW24" s="49">
        <v>0</v>
      </c>
      <c r="AX24" s="49">
        <v>0</v>
      </c>
      <c r="AY24" s="49">
        <v>0</v>
      </c>
      <c r="AZ24" s="49">
        <v>0</v>
      </c>
      <c r="BA24" s="49">
        <v>0</v>
      </c>
      <c r="BB24" s="49">
        <v>0</v>
      </c>
      <c r="BC24" s="49">
        <v>0</v>
      </c>
      <c r="BD24" s="49">
        <v>0</v>
      </c>
      <c r="BE24" s="49">
        <v>0</v>
      </c>
      <c r="BF24" s="49">
        <v>0</v>
      </c>
      <c r="BG24" s="49">
        <v>0</v>
      </c>
      <c r="BI24" s="52">
        <f t="shared" si="0"/>
        <v>0</v>
      </c>
      <c r="BJ24" s="92"/>
      <c r="BK24" s="92"/>
      <c r="BL24" s="92"/>
      <c r="BM24" s="92"/>
      <c r="BN24" s="92"/>
      <c r="BO24" s="92"/>
      <c r="BP24" s="92"/>
      <c r="BQ24" s="92"/>
      <c r="BR24" s="92"/>
      <c r="BS24" s="92"/>
      <c r="BT24" s="92"/>
      <c r="BU24" s="92"/>
      <c r="BW24" s="52">
        <f t="shared" si="2"/>
        <v>0</v>
      </c>
      <c r="BX24" s="92"/>
      <c r="BY24" s="92"/>
      <c r="BZ24" s="92"/>
      <c r="CA24" s="92"/>
      <c r="CB24" s="92"/>
      <c r="CC24" s="92"/>
      <c r="CD24" s="92"/>
      <c r="CE24" s="92"/>
      <c r="CF24" s="92"/>
      <c r="CG24" s="92"/>
      <c r="CH24" s="92"/>
      <c r="CI24" s="92"/>
    </row>
    <row r="25" spans="2:87" s="50" customFormat="1" hidden="1" outlineLevel="1" x14ac:dyDescent="0.3">
      <c r="B25" s="72">
        <v>19</v>
      </c>
      <c r="C25" s="56" t="s">
        <v>150</v>
      </c>
      <c r="D25" s="31"/>
      <c r="E25" s="52">
        <v>0</v>
      </c>
      <c r="F25" s="49">
        <v>0</v>
      </c>
      <c r="G25" s="49"/>
      <c r="H25" s="49">
        <v>0</v>
      </c>
      <c r="I25" s="49">
        <v>0</v>
      </c>
      <c r="J25" s="49">
        <v>0</v>
      </c>
      <c r="K25" s="49">
        <v>0</v>
      </c>
      <c r="L25" s="49">
        <v>0</v>
      </c>
      <c r="M25" s="49">
        <v>0</v>
      </c>
      <c r="N25" s="49">
        <v>0</v>
      </c>
      <c r="O25" s="49">
        <v>0</v>
      </c>
      <c r="P25" s="49">
        <v>0</v>
      </c>
      <c r="Q25" s="49">
        <v>0</v>
      </c>
      <c r="S25" s="52">
        <v>0</v>
      </c>
      <c r="T25" s="49">
        <v>0</v>
      </c>
      <c r="U25" s="49">
        <v>0</v>
      </c>
      <c r="V25" s="49">
        <v>0</v>
      </c>
      <c r="W25" s="49">
        <v>0</v>
      </c>
      <c r="X25" s="49">
        <v>0</v>
      </c>
      <c r="Y25" s="49">
        <v>0</v>
      </c>
      <c r="Z25" s="49">
        <v>0</v>
      </c>
      <c r="AA25" s="49">
        <v>0</v>
      </c>
      <c r="AB25" s="49">
        <v>0</v>
      </c>
      <c r="AC25" s="49">
        <v>0</v>
      </c>
      <c r="AD25" s="49">
        <v>0</v>
      </c>
      <c r="AE25" s="49">
        <v>0</v>
      </c>
      <c r="AG25" s="52">
        <v>0</v>
      </c>
      <c r="AH25" s="49">
        <v>0</v>
      </c>
      <c r="AI25" s="49">
        <v>0</v>
      </c>
      <c r="AJ25" s="49">
        <v>0</v>
      </c>
      <c r="AK25" s="49">
        <v>0</v>
      </c>
      <c r="AL25" s="49">
        <v>0</v>
      </c>
      <c r="AM25" s="49">
        <v>0</v>
      </c>
      <c r="AN25" s="49">
        <v>0</v>
      </c>
      <c r="AO25" s="49">
        <v>0</v>
      </c>
      <c r="AP25" s="49">
        <v>0</v>
      </c>
      <c r="AQ25" s="49">
        <v>0</v>
      </c>
      <c r="AR25" s="49">
        <v>0</v>
      </c>
      <c r="AS25" s="49">
        <v>0</v>
      </c>
      <c r="AU25" s="52">
        <v>0</v>
      </c>
      <c r="AV25" s="49">
        <v>0</v>
      </c>
      <c r="AW25" s="49">
        <v>0</v>
      </c>
      <c r="AX25" s="49">
        <v>0</v>
      </c>
      <c r="AY25" s="49">
        <v>0</v>
      </c>
      <c r="AZ25" s="49">
        <v>0</v>
      </c>
      <c r="BA25" s="49">
        <v>0</v>
      </c>
      <c r="BB25" s="49">
        <v>0</v>
      </c>
      <c r="BC25" s="49">
        <v>0</v>
      </c>
      <c r="BD25" s="49">
        <v>0</v>
      </c>
      <c r="BE25" s="49">
        <v>0</v>
      </c>
      <c r="BF25" s="49">
        <v>0</v>
      </c>
      <c r="BG25" s="49">
        <v>0</v>
      </c>
      <c r="BI25" s="52">
        <f t="shared" si="0"/>
        <v>0</v>
      </c>
      <c r="BJ25" s="92"/>
      <c r="BK25" s="92"/>
      <c r="BL25" s="92"/>
      <c r="BM25" s="92"/>
      <c r="BN25" s="92"/>
      <c r="BO25" s="92"/>
      <c r="BP25" s="92"/>
      <c r="BQ25" s="92"/>
      <c r="BR25" s="92"/>
      <c r="BS25" s="92"/>
      <c r="BT25" s="92"/>
      <c r="BU25" s="92"/>
      <c r="BW25" s="52">
        <f t="shared" si="2"/>
        <v>0</v>
      </c>
      <c r="BX25" s="92"/>
      <c r="BY25" s="92"/>
      <c r="BZ25" s="92"/>
      <c r="CA25" s="92"/>
      <c r="CB25" s="92"/>
      <c r="CC25" s="92"/>
      <c r="CD25" s="92"/>
      <c r="CE25" s="92"/>
      <c r="CF25" s="92"/>
      <c r="CG25" s="92"/>
      <c r="CH25" s="92"/>
      <c r="CI25" s="92"/>
    </row>
    <row r="26" spans="2:87" s="50" customFormat="1" hidden="1" outlineLevel="1" x14ac:dyDescent="0.3">
      <c r="B26" s="72">
        <v>20</v>
      </c>
      <c r="C26" s="56" t="s">
        <v>151</v>
      </c>
      <c r="D26" s="31"/>
      <c r="E26" s="52">
        <v>0</v>
      </c>
      <c r="F26" s="49">
        <v>0</v>
      </c>
      <c r="G26" s="49"/>
      <c r="H26" s="49">
        <v>0</v>
      </c>
      <c r="I26" s="49">
        <v>0</v>
      </c>
      <c r="J26" s="49">
        <v>0</v>
      </c>
      <c r="K26" s="49">
        <v>0</v>
      </c>
      <c r="L26" s="49">
        <v>0</v>
      </c>
      <c r="M26" s="49">
        <v>0</v>
      </c>
      <c r="N26" s="49">
        <v>0</v>
      </c>
      <c r="O26" s="49">
        <v>0</v>
      </c>
      <c r="P26" s="49">
        <v>0</v>
      </c>
      <c r="Q26" s="49">
        <v>0</v>
      </c>
      <c r="S26" s="52">
        <v>0</v>
      </c>
      <c r="T26" s="49">
        <v>0</v>
      </c>
      <c r="U26" s="49">
        <v>0</v>
      </c>
      <c r="V26" s="49">
        <v>0</v>
      </c>
      <c r="W26" s="49">
        <v>0</v>
      </c>
      <c r="X26" s="49">
        <v>0</v>
      </c>
      <c r="Y26" s="49">
        <v>0</v>
      </c>
      <c r="Z26" s="49">
        <v>0</v>
      </c>
      <c r="AA26" s="49">
        <v>0</v>
      </c>
      <c r="AB26" s="49">
        <v>0</v>
      </c>
      <c r="AC26" s="49">
        <v>0</v>
      </c>
      <c r="AD26" s="49">
        <v>0</v>
      </c>
      <c r="AE26" s="49">
        <v>0</v>
      </c>
      <c r="AG26" s="52">
        <v>0</v>
      </c>
      <c r="AH26" s="49">
        <v>0</v>
      </c>
      <c r="AI26" s="49">
        <v>0</v>
      </c>
      <c r="AJ26" s="49">
        <v>0</v>
      </c>
      <c r="AK26" s="49">
        <v>0</v>
      </c>
      <c r="AL26" s="49">
        <v>0</v>
      </c>
      <c r="AM26" s="49">
        <v>0</v>
      </c>
      <c r="AN26" s="49">
        <v>0</v>
      </c>
      <c r="AO26" s="49">
        <v>0</v>
      </c>
      <c r="AP26" s="49">
        <v>0</v>
      </c>
      <c r="AQ26" s="49">
        <v>0</v>
      </c>
      <c r="AR26" s="49">
        <v>0</v>
      </c>
      <c r="AS26" s="49">
        <v>0</v>
      </c>
      <c r="AU26" s="52">
        <v>0</v>
      </c>
      <c r="AV26" s="49">
        <v>0</v>
      </c>
      <c r="AW26" s="49">
        <v>0</v>
      </c>
      <c r="AX26" s="49">
        <v>0</v>
      </c>
      <c r="AY26" s="49">
        <v>0</v>
      </c>
      <c r="AZ26" s="49">
        <v>0</v>
      </c>
      <c r="BA26" s="49">
        <v>0</v>
      </c>
      <c r="BB26" s="49">
        <v>0</v>
      </c>
      <c r="BC26" s="49">
        <v>0</v>
      </c>
      <c r="BD26" s="49">
        <v>0</v>
      </c>
      <c r="BE26" s="49">
        <v>0</v>
      </c>
      <c r="BF26" s="49">
        <v>0</v>
      </c>
      <c r="BG26" s="49">
        <v>0</v>
      </c>
      <c r="BI26" s="52">
        <f t="shared" si="0"/>
        <v>0</v>
      </c>
      <c r="BJ26" s="92"/>
      <c r="BK26" s="92"/>
      <c r="BL26" s="92"/>
      <c r="BM26" s="92"/>
      <c r="BN26" s="92"/>
      <c r="BO26" s="92"/>
      <c r="BP26" s="92"/>
      <c r="BQ26" s="92"/>
      <c r="BR26" s="92"/>
      <c r="BS26" s="92"/>
      <c r="BT26" s="92"/>
      <c r="BU26" s="92"/>
      <c r="BW26" s="52">
        <f t="shared" si="2"/>
        <v>0</v>
      </c>
      <c r="BX26" s="92"/>
      <c r="BY26" s="92"/>
      <c r="BZ26" s="92"/>
      <c r="CA26" s="92"/>
      <c r="CB26" s="92"/>
      <c r="CC26" s="92"/>
      <c r="CD26" s="92"/>
      <c r="CE26" s="92"/>
      <c r="CF26" s="92"/>
      <c r="CG26" s="92"/>
      <c r="CH26" s="92"/>
      <c r="CI26" s="92"/>
    </row>
    <row r="27" spans="2:87" s="50" customFormat="1" hidden="1" outlineLevel="1" x14ac:dyDescent="0.3">
      <c r="B27" s="72">
        <v>21</v>
      </c>
      <c r="C27" s="56" t="s">
        <v>152</v>
      </c>
      <c r="D27" s="31"/>
      <c r="E27" s="52">
        <v>0</v>
      </c>
      <c r="F27" s="49">
        <v>0</v>
      </c>
      <c r="G27" s="49">
        <v>0</v>
      </c>
      <c r="H27" s="49">
        <v>0</v>
      </c>
      <c r="I27" s="49">
        <v>0</v>
      </c>
      <c r="J27" s="49">
        <v>0</v>
      </c>
      <c r="K27" s="49">
        <v>0</v>
      </c>
      <c r="L27" s="49">
        <v>0</v>
      </c>
      <c r="M27" s="49">
        <v>0</v>
      </c>
      <c r="N27" s="49">
        <v>0</v>
      </c>
      <c r="O27" s="49">
        <v>0</v>
      </c>
      <c r="P27" s="49">
        <v>0</v>
      </c>
      <c r="Q27" s="49">
        <v>0</v>
      </c>
      <c r="S27" s="52">
        <v>0</v>
      </c>
      <c r="T27" s="49">
        <v>0</v>
      </c>
      <c r="U27" s="49">
        <v>0</v>
      </c>
      <c r="V27" s="49">
        <v>0</v>
      </c>
      <c r="W27" s="49">
        <v>0</v>
      </c>
      <c r="X27" s="49">
        <v>0</v>
      </c>
      <c r="Y27" s="49">
        <v>0</v>
      </c>
      <c r="Z27" s="49">
        <v>0</v>
      </c>
      <c r="AA27" s="49">
        <v>0</v>
      </c>
      <c r="AB27" s="49">
        <v>0</v>
      </c>
      <c r="AC27" s="49">
        <v>0</v>
      </c>
      <c r="AD27" s="49">
        <v>0</v>
      </c>
      <c r="AE27" s="49">
        <v>0</v>
      </c>
      <c r="AG27" s="52">
        <v>0</v>
      </c>
      <c r="AH27" s="49">
        <v>0</v>
      </c>
      <c r="AI27" s="49">
        <v>0</v>
      </c>
      <c r="AJ27" s="49">
        <v>0</v>
      </c>
      <c r="AK27" s="49">
        <v>0</v>
      </c>
      <c r="AL27" s="49">
        <v>0</v>
      </c>
      <c r="AM27" s="49">
        <v>0</v>
      </c>
      <c r="AN27" s="49">
        <v>0</v>
      </c>
      <c r="AO27" s="49">
        <v>0</v>
      </c>
      <c r="AP27" s="49">
        <v>0</v>
      </c>
      <c r="AQ27" s="49">
        <v>0</v>
      </c>
      <c r="AR27" s="49">
        <v>0</v>
      </c>
      <c r="AS27" s="49">
        <v>0</v>
      </c>
      <c r="AU27" s="52">
        <v>0</v>
      </c>
      <c r="AV27" s="49">
        <v>0</v>
      </c>
      <c r="AW27" s="49">
        <v>0</v>
      </c>
      <c r="AX27" s="49">
        <v>0</v>
      </c>
      <c r="AY27" s="49">
        <v>0</v>
      </c>
      <c r="AZ27" s="49">
        <v>0</v>
      </c>
      <c r="BA27" s="49">
        <v>0</v>
      </c>
      <c r="BB27" s="49">
        <v>0</v>
      </c>
      <c r="BC27" s="49">
        <v>0</v>
      </c>
      <c r="BD27" s="49">
        <v>0</v>
      </c>
      <c r="BE27" s="49">
        <v>0</v>
      </c>
      <c r="BF27" s="49">
        <v>0</v>
      </c>
      <c r="BG27" s="49">
        <v>0</v>
      </c>
      <c r="BI27" s="52">
        <f t="shared" si="0"/>
        <v>0</v>
      </c>
      <c r="BJ27" s="92"/>
      <c r="BK27" s="92"/>
      <c r="BL27" s="92"/>
      <c r="BM27" s="92"/>
      <c r="BN27" s="92"/>
      <c r="BO27" s="92"/>
      <c r="BP27" s="92"/>
      <c r="BQ27" s="92"/>
      <c r="BR27" s="92"/>
      <c r="BS27" s="92"/>
      <c r="BT27" s="92"/>
      <c r="BU27" s="92"/>
      <c r="BW27" s="52">
        <f t="shared" si="2"/>
        <v>0</v>
      </c>
      <c r="BX27" s="92"/>
      <c r="BY27" s="92"/>
      <c r="BZ27" s="92"/>
      <c r="CA27" s="92"/>
      <c r="CB27" s="92"/>
      <c r="CC27" s="92"/>
      <c r="CD27" s="92"/>
      <c r="CE27" s="92"/>
      <c r="CF27" s="92"/>
      <c r="CG27" s="92"/>
      <c r="CH27" s="92"/>
      <c r="CI27" s="92"/>
    </row>
    <row r="28" spans="2:87" s="50" customFormat="1" hidden="1" outlineLevel="1" x14ac:dyDescent="0.3">
      <c r="B28" s="72">
        <v>22</v>
      </c>
      <c r="C28" s="56" t="s">
        <v>153</v>
      </c>
      <c r="D28" s="31"/>
      <c r="E28" s="52">
        <v>0</v>
      </c>
      <c r="F28" s="49">
        <v>0</v>
      </c>
      <c r="G28" s="49">
        <v>0</v>
      </c>
      <c r="H28" s="49">
        <v>0</v>
      </c>
      <c r="I28" s="49">
        <v>0</v>
      </c>
      <c r="J28" s="49">
        <v>0</v>
      </c>
      <c r="K28" s="49">
        <v>0</v>
      </c>
      <c r="L28" s="49">
        <v>0</v>
      </c>
      <c r="M28" s="49">
        <v>0</v>
      </c>
      <c r="N28" s="49">
        <v>0</v>
      </c>
      <c r="O28" s="49">
        <v>0</v>
      </c>
      <c r="P28" s="49">
        <v>0</v>
      </c>
      <c r="Q28" s="49">
        <v>0</v>
      </c>
      <c r="S28" s="52">
        <v>0</v>
      </c>
      <c r="T28" s="49">
        <v>0</v>
      </c>
      <c r="U28" s="49">
        <v>0</v>
      </c>
      <c r="V28" s="49">
        <v>0</v>
      </c>
      <c r="W28" s="49">
        <v>0</v>
      </c>
      <c r="X28" s="49">
        <v>0</v>
      </c>
      <c r="Y28" s="49">
        <v>0</v>
      </c>
      <c r="Z28" s="49">
        <v>0</v>
      </c>
      <c r="AA28" s="49">
        <v>0</v>
      </c>
      <c r="AB28" s="49">
        <v>0</v>
      </c>
      <c r="AC28" s="49">
        <v>0</v>
      </c>
      <c r="AD28" s="49">
        <v>0</v>
      </c>
      <c r="AE28" s="49">
        <v>0</v>
      </c>
      <c r="AG28" s="52">
        <v>0</v>
      </c>
      <c r="AH28" s="49">
        <v>0</v>
      </c>
      <c r="AI28" s="49">
        <v>0</v>
      </c>
      <c r="AJ28" s="49">
        <v>0</v>
      </c>
      <c r="AK28" s="49">
        <v>0</v>
      </c>
      <c r="AL28" s="49">
        <v>0</v>
      </c>
      <c r="AM28" s="49">
        <v>0</v>
      </c>
      <c r="AN28" s="49">
        <v>0</v>
      </c>
      <c r="AO28" s="49">
        <v>0</v>
      </c>
      <c r="AP28" s="49">
        <v>0</v>
      </c>
      <c r="AQ28" s="49">
        <v>0</v>
      </c>
      <c r="AR28" s="49">
        <v>0</v>
      </c>
      <c r="AS28" s="49">
        <v>0</v>
      </c>
      <c r="AU28" s="52">
        <v>0</v>
      </c>
      <c r="AV28" s="49">
        <v>0</v>
      </c>
      <c r="AW28" s="49">
        <v>0</v>
      </c>
      <c r="AX28" s="49">
        <v>0</v>
      </c>
      <c r="AY28" s="49">
        <v>0</v>
      </c>
      <c r="AZ28" s="49">
        <v>0</v>
      </c>
      <c r="BA28" s="49">
        <v>0</v>
      </c>
      <c r="BB28" s="49">
        <v>0</v>
      </c>
      <c r="BC28" s="49">
        <v>0</v>
      </c>
      <c r="BD28" s="49">
        <v>0</v>
      </c>
      <c r="BE28" s="49">
        <v>0</v>
      </c>
      <c r="BF28" s="49">
        <v>0</v>
      </c>
      <c r="BG28" s="49">
        <v>0</v>
      </c>
      <c r="BI28" s="52">
        <f t="shared" si="0"/>
        <v>0</v>
      </c>
      <c r="BJ28" s="92"/>
      <c r="BK28" s="92"/>
      <c r="BL28" s="92"/>
      <c r="BM28" s="92"/>
      <c r="BN28" s="92"/>
      <c r="BO28" s="92"/>
      <c r="BP28" s="92"/>
      <c r="BQ28" s="92"/>
      <c r="BR28" s="92"/>
      <c r="BS28" s="92"/>
      <c r="BT28" s="92"/>
      <c r="BU28" s="92"/>
      <c r="BW28" s="52">
        <f t="shared" si="2"/>
        <v>0</v>
      </c>
      <c r="BX28" s="92"/>
      <c r="BY28" s="92"/>
      <c r="BZ28" s="92"/>
      <c r="CA28" s="92"/>
      <c r="CB28" s="92"/>
      <c r="CC28" s="92"/>
      <c r="CD28" s="92"/>
      <c r="CE28" s="92"/>
      <c r="CF28" s="92"/>
      <c r="CG28" s="92"/>
      <c r="CH28" s="92"/>
      <c r="CI28" s="92"/>
    </row>
    <row r="29" spans="2:87" s="50" customFormat="1" collapsed="1" x14ac:dyDescent="0.3">
      <c r="B29" s="71">
        <v>4</v>
      </c>
      <c r="C29" s="51" t="s">
        <v>154</v>
      </c>
      <c r="D29" s="31"/>
      <c r="E29" s="52">
        <v>20000</v>
      </c>
      <c r="F29" s="52">
        <v>0</v>
      </c>
      <c r="G29" s="52">
        <v>0</v>
      </c>
      <c r="H29" s="52">
        <v>0</v>
      </c>
      <c r="I29" s="52">
        <v>0</v>
      </c>
      <c r="J29" s="52">
        <v>0</v>
      </c>
      <c r="K29" s="52">
        <v>0</v>
      </c>
      <c r="L29" s="52">
        <v>0</v>
      </c>
      <c r="M29" s="52">
        <v>0</v>
      </c>
      <c r="N29" s="52">
        <v>0</v>
      </c>
      <c r="O29" s="52">
        <v>0</v>
      </c>
      <c r="P29" s="52">
        <v>0</v>
      </c>
      <c r="Q29" s="52">
        <v>20000</v>
      </c>
      <c r="S29" s="52">
        <v>0</v>
      </c>
      <c r="T29" s="52">
        <v>0</v>
      </c>
      <c r="U29" s="52">
        <v>0</v>
      </c>
      <c r="V29" s="52">
        <v>0</v>
      </c>
      <c r="W29" s="52">
        <v>0</v>
      </c>
      <c r="X29" s="52">
        <v>0</v>
      </c>
      <c r="Y29" s="52">
        <v>0</v>
      </c>
      <c r="Z29" s="52">
        <v>0</v>
      </c>
      <c r="AA29" s="52">
        <v>0</v>
      </c>
      <c r="AB29" s="52">
        <v>0</v>
      </c>
      <c r="AC29" s="52">
        <v>0</v>
      </c>
      <c r="AD29" s="52">
        <v>0</v>
      </c>
      <c r="AE29" s="52">
        <v>0</v>
      </c>
      <c r="AG29" s="52">
        <v>0</v>
      </c>
      <c r="AH29" s="52">
        <v>0</v>
      </c>
      <c r="AI29" s="52">
        <v>0</v>
      </c>
      <c r="AJ29" s="52">
        <v>0</v>
      </c>
      <c r="AK29" s="52">
        <v>0</v>
      </c>
      <c r="AL29" s="52">
        <v>0</v>
      </c>
      <c r="AM29" s="52">
        <v>0</v>
      </c>
      <c r="AN29" s="52">
        <v>0</v>
      </c>
      <c r="AO29" s="52">
        <v>0</v>
      </c>
      <c r="AP29" s="52">
        <v>0</v>
      </c>
      <c r="AQ29" s="52">
        <v>0</v>
      </c>
      <c r="AR29" s="52">
        <v>0</v>
      </c>
      <c r="AS29" s="52">
        <v>0</v>
      </c>
      <c r="AU29" s="52">
        <v>0</v>
      </c>
      <c r="AV29" s="52">
        <v>0</v>
      </c>
      <c r="AW29" s="52">
        <v>0</v>
      </c>
      <c r="AX29" s="52">
        <v>0</v>
      </c>
      <c r="AY29" s="52">
        <v>0</v>
      </c>
      <c r="AZ29" s="52">
        <v>0</v>
      </c>
      <c r="BA29" s="52">
        <v>0</v>
      </c>
      <c r="BB29" s="52">
        <v>0</v>
      </c>
      <c r="BC29" s="52">
        <v>0</v>
      </c>
      <c r="BD29" s="52">
        <v>0</v>
      </c>
      <c r="BE29" s="52">
        <v>0</v>
      </c>
      <c r="BF29" s="52">
        <v>0</v>
      </c>
      <c r="BG29" s="52">
        <v>0</v>
      </c>
      <c r="BI29" s="52">
        <f t="shared" si="0"/>
        <v>0</v>
      </c>
      <c r="BJ29" s="52">
        <f>BJ30+BJ34+BJ38+BJ42+BJ43</f>
        <v>0</v>
      </c>
      <c r="BK29" s="52">
        <f t="shared" ref="BK29:BU29" si="56">BK30+BK34+BK38+BK42+BK43</f>
        <v>0</v>
      </c>
      <c r="BL29" s="52">
        <f t="shared" si="56"/>
        <v>0</v>
      </c>
      <c r="BM29" s="52">
        <f t="shared" si="56"/>
        <v>0</v>
      </c>
      <c r="BN29" s="52">
        <f t="shared" si="56"/>
        <v>0</v>
      </c>
      <c r="BO29" s="52">
        <f t="shared" si="56"/>
        <v>0</v>
      </c>
      <c r="BP29" s="52">
        <f t="shared" si="56"/>
        <v>0</v>
      </c>
      <c r="BQ29" s="52">
        <f t="shared" si="56"/>
        <v>0</v>
      </c>
      <c r="BR29" s="52">
        <f t="shared" si="56"/>
        <v>0</v>
      </c>
      <c r="BS29" s="52">
        <f t="shared" si="56"/>
        <v>0</v>
      </c>
      <c r="BT29" s="52">
        <f t="shared" si="56"/>
        <v>0</v>
      </c>
      <c r="BU29" s="52">
        <f t="shared" si="56"/>
        <v>0</v>
      </c>
      <c r="BW29" s="52">
        <f t="shared" si="2"/>
        <v>0</v>
      </c>
      <c r="BX29" s="52">
        <f>BX30+BX34+BX38+BX42+BX43</f>
        <v>0</v>
      </c>
      <c r="BY29" s="52">
        <f t="shared" ref="BY29" si="57">BY30+BY34+BY38+BY42+BY43</f>
        <v>0</v>
      </c>
      <c r="BZ29" s="52">
        <f t="shared" ref="BZ29" si="58">BZ30+BZ34+BZ38+BZ42+BZ43</f>
        <v>0</v>
      </c>
      <c r="CA29" s="52">
        <f t="shared" ref="CA29" si="59">CA30+CA34+CA38+CA42+CA43</f>
        <v>0</v>
      </c>
      <c r="CB29" s="52">
        <f t="shared" ref="CB29" si="60">CB30+CB34+CB38+CB42+CB43</f>
        <v>0</v>
      </c>
      <c r="CC29" s="52">
        <f t="shared" ref="CC29" si="61">CC30+CC34+CC38+CC42+CC43</f>
        <v>0</v>
      </c>
      <c r="CD29" s="52">
        <f t="shared" ref="CD29" si="62">CD30+CD34+CD38+CD42+CD43</f>
        <v>0</v>
      </c>
      <c r="CE29" s="52">
        <f t="shared" ref="CE29" si="63">CE30+CE34+CE38+CE42+CE43</f>
        <v>0</v>
      </c>
      <c r="CF29" s="52">
        <f t="shared" ref="CF29" si="64">CF30+CF34+CF38+CF42+CF43</f>
        <v>0</v>
      </c>
      <c r="CG29" s="52">
        <f t="shared" ref="CG29" si="65">CG30+CG34+CG38+CG42+CG43</f>
        <v>0</v>
      </c>
      <c r="CH29" s="52">
        <f t="shared" ref="CH29" si="66">CH30+CH34+CH38+CH42+CH43</f>
        <v>0</v>
      </c>
      <c r="CI29" s="52">
        <f t="shared" ref="CI29" si="67">CI30+CI34+CI38+CI42+CI43</f>
        <v>0</v>
      </c>
    </row>
    <row r="30" spans="2:87" s="50" customFormat="1" hidden="1" outlineLevel="1" x14ac:dyDescent="0.3">
      <c r="B30" s="72">
        <v>23</v>
      </c>
      <c r="C30" s="53" t="s">
        <v>155</v>
      </c>
      <c r="D30" s="54"/>
      <c r="E30" s="52">
        <v>20000</v>
      </c>
      <c r="F30" s="52">
        <v>0</v>
      </c>
      <c r="G30" s="52">
        <v>0</v>
      </c>
      <c r="H30" s="52">
        <v>0</v>
      </c>
      <c r="I30" s="52">
        <v>0</v>
      </c>
      <c r="J30" s="52">
        <v>0</v>
      </c>
      <c r="K30" s="52">
        <v>0</v>
      </c>
      <c r="L30" s="52">
        <v>0</v>
      </c>
      <c r="M30" s="52">
        <v>0</v>
      </c>
      <c r="N30" s="52">
        <v>0</v>
      </c>
      <c r="O30" s="52">
        <v>0</v>
      </c>
      <c r="P30" s="52">
        <v>0</v>
      </c>
      <c r="Q30" s="52">
        <v>20000</v>
      </c>
      <c r="S30" s="52">
        <v>0</v>
      </c>
      <c r="T30" s="52">
        <v>0</v>
      </c>
      <c r="U30" s="52">
        <v>0</v>
      </c>
      <c r="V30" s="52">
        <v>0</v>
      </c>
      <c r="W30" s="52">
        <v>0</v>
      </c>
      <c r="X30" s="52">
        <v>0</v>
      </c>
      <c r="Y30" s="52">
        <v>0</v>
      </c>
      <c r="Z30" s="52">
        <v>0</v>
      </c>
      <c r="AA30" s="52">
        <v>0</v>
      </c>
      <c r="AB30" s="52">
        <v>0</v>
      </c>
      <c r="AC30" s="52">
        <v>0</v>
      </c>
      <c r="AD30" s="52">
        <v>0</v>
      </c>
      <c r="AE30" s="52">
        <v>0</v>
      </c>
      <c r="AG30" s="52">
        <v>0</v>
      </c>
      <c r="AH30" s="52">
        <v>0</v>
      </c>
      <c r="AI30" s="52">
        <v>0</v>
      </c>
      <c r="AJ30" s="52">
        <v>0</v>
      </c>
      <c r="AK30" s="52">
        <v>0</v>
      </c>
      <c r="AL30" s="52">
        <v>0</v>
      </c>
      <c r="AM30" s="52">
        <v>0</v>
      </c>
      <c r="AN30" s="52">
        <v>0</v>
      </c>
      <c r="AO30" s="52">
        <v>0</v>
      </c>
      <c r="AP30" s="52">
        <v>0</v>
      </c>
      <c r="AQ30" s="52">
        <v>0</v>
      </c>
      <c r="AR30" s="52">
        <v>0</v>
      </c>
      <c r="AS30" s="52">
        <v>0</v>
      </c>
      <c r="AU30" s="52">
        <v>0</v>
      </c>
      <c r="AV30" s="52">
        <v>0</v>
      </c>
      <c r="AW30" s="52">
        <v>0</v>
      </c>
      <c r="AX30" s="52">
        <v>0</v>
      </c>
      <c r="AY30" s="52">
        <v>0</v>
      </c>
      <c r="AZ30" s="52">
        <v>0</v>
      </c>
      <c r="BA30" s="52">
        <v>0</v>
      </c>
      <c r="BB30" s="52">
        <v>0</v>
      </c>
      <c r="BC30" s="52">
        <v>0</v>
      </c>
      <c r="BD30" s="52">
        <v>0</v>
      </c>
      <c r="BE30" s="52">
        <v>0</v>
      </c>
      <c r="BF30" s="52">
        <v>0</v>
      </c>
      <c r="BG30" s="52">
        <v>0</v>
      </c>
      <c r="BI30" s="52">
        <f t="shared" si="0"/>
        <v>0</v>
      </c>
      <c r="BJ30" s="52">
        <f>SUM(BJ31:BJ33)</f>
        <v>0</v>
      </c>
      <c r="BK30" s="52">
        <f t="shared" ref="BK30:BU30" si="68">SUM(BK31:BK33)</f>
        <v>0</v>
      </c>
      <c r="BL30" s="52">
        <f t="shared" si="68"/>
        <v>0</v>
      </c>
      <c r="BM30" s="52">
        <f t="shared" si="68"/>
        <v>0</v>
      </c>
      <c r="BN30" s="52">
        <f t="shared" si="68"/>
        <v>0</v>
      </c>
      <c r="BO30" s="52">
        <f t="shared" si="68"/>
        <v>0</v>
      </c>
      <c r="BP30" s="52">
        <f t="shared" si="68"/>
        <v>0</v>
      </c>
      <c r="BQ30" s="52">
        <f t="shared" si="68"/>
        <v>0</v>
      </c>
      <c r="BR30" s="52">
        <f t="shared" si="68"/>
        <v>0</v>
      </c>
      <c r="BS30" s="52">
        <f t="shared" si="68"/>
        <v>0</v>
      </c>
      <c r="BT30" s="52">
        <f t="shared" si="68"/>
        <v>0</v>
      </c>
      <c r="BU30" s="52">
        <f t="shared" si="68"/>
        <v>0</v>
      </c>
      <c r="BW30" s="52">
        <f t="shared" si="2"/>
        <v>0</v>
      </c>
      <c r="BX30" s="52">
        <f>SUM(BX31:BX33)</f>
        <v>0</v>
      </c>
      <c r="BY30" s="52">
        <f t="shared" ref="BY30" si="69">SUM(BY31:BY33)</f>
        <v>0</v>
      </c>
      <c r="BZ30" s="52">
        <f t="shared" ref="BZ30" si="70">SUM(BZ31:BZ33)</f>
        <v>0</v>
      </c>
      <c r="CA30" s="52">
        <f t="shared" ref="CA30" si="71">SUM(CA31:CA33)</f>
        <v>0</v>
      </c>
      <c r="CB30" s="52">
        <f t="shared" ref="CB30" si="72">SUM(CB31:CB33)</f>
        <v>0</v>
      </c>
      <c r="CC30" s="52">
        <f t="shared" ref="CC30" si="73">SUM(CC31:CC33)</f>
        <v>0</v>
      </c>
      <c r="CD30" s="52">
        <f t="shared" ref="CD30" si="74">SUM(CD31:CD33)</f>
        <v>0</v>
      </c>
      <c r="CE30" s="52">
        <f t="shared" ref="CE30" si="75">SUM(CE31:CE33)</f>
        <v>0</v>
      </c>
      <c r="CF30" s="52">
        <f t="shared" ref="CF30" si="76">SUM(CF31:CF33)</f>
        <v>0</v>
      </c>
      <c r="CG30" s="52">
        <f t="shared" ref="CG30" si="77">SUM(CG31:CG33)</f>
        <v>0</v>
      </c>
      <c r="CH30" s="52">
        <f t="shared" ref="CH30" si="78">SUM(CH31:CH33)</f>
        <v>0</v>
      </c>
      <c r="CI30" s="52">
        <f t="shared" ref="CI30" si="79">SUM(CI31:CI33)</f>
        <v>0</v>
      </c>
    </row>
    <row r="31" spans="2:87" s="50" customFormat="1" hidden="1" outlineLevel="2" x14ac:dyDescent="0.3">
      <c r="B31" s="72">
        <v>61</v>
      </c>
      <c r="C31" s="55" t="s">
        <v>156</v>
      </c>
      <c r="D31" s="48"/>
      <c r="E31" s="52">
        <v>20000</v>
      </c>
      <c r="F31" s="49">
        <v>0</v>
      </c>
      <c r="G31" s="49">
        <v>0</v>
      </c>
      <c r="H31" s="49">
        <v>0</v>
      </c>
      <c r="I31" s="49">
        <v>0</v>
      </c>
      <c r="J31" s="49">
        <v>0</v>
      </c>
      <c r="K31" s="49">
        <v>0</v>
      </c>
      <c r="L31" s="49">
        <v>0</v>
      </c>
      <c r="M31" s="49">
        <v>0</v>
      </c>
      <c r="N31" s="49">
        <v>0</v>
      </c>
      <c r="O31" s="49">
        <v>0</v>
      </c>
      <c r="P31" s="49">
        <v>0</v>
      </c>
      <c r="Q31" s="49">
        <v>20000</v>
      </c>
      <c r="S31" s="52">
        <v>0</v>
      </c>
      <c r="T31" s="49">
        <v>0</v>
      </c>
      <c r="U31" s="49">
        <v>0</v>
      </c>
      <c r="V31" s="49">
        <v>0</v>
      </c>
      <c r="W31" s="49">
        <v>0</v>
      </c>
      <c r="X31" s="49">
        <v>0</v>
      </c>
      <c r="Y31" s="49">
        <v>0</v>
      </c>
      <c r="Z31" s="49">
        <v>0</v>
      </c>
      <c r="AA31" s="49">
        <v>0</v>
      </c>
      <c r="AB31" s="49">
        <v>0</v>
      </c>
      <c r="AC31" s="49">
        <v>0</v>
      </c>
      <c r="AD31" s="49">
        <v>0</v>
      </c>
      <c r="AE31" s="49">
        <v>0</v>
      </c>
      <c r="AG31" s="52">
        <v>0</v>
      </c>
      <c r="AH31" s="49">
        <v>0</v>
      </c>
      <c r="AI31" s="49">
        <v>0</v>
      </c>
      <c r="AJ31" s="49">
        <v>0</v>
      </c>
      <c r="AK31" s="49">
        <v>0</v>
      </c>
      <c r="AL31" s="49">
        <v>0</v>
      </c>
      <c r="AM31" s="49">
        <v>0</v>
      </c>
      <c r="AN31" s="49">
        <v>0</v>
      </c>
      <c r="AO31" s="49">
        <v>0</v>
      </c>
      <c r="AP31" s="49">
        <v>0</v>
      </c>
      <c r="AQ31" s="49">
        <v>0</v>
      </c>
      <c r="AR31" s="49">
        <v>0</v>
      </c>
      <c r="AS31" s="49">
        <v>0</v>
      </c>
      <c r="AU31" s="52">
        <v>0</v>
      </c>
      <c r="AV31" s="49">
        <v>0</v>
      </c>
      <c r="AW31" s="49">
        <v>0</v>
      </c>
      <c r="AX31" s="49">
        <v>0</v>
      </c>
      <c r="AY31" s="49">
        <v>0</v>
      </c>
      <c r="AZ31" s="49">
        <v>0</v>
      </c>
      <c r="BA31" s="49">
        <v>0</v>
      </c>
      <c r="BB31" s="49">
        <v>0</v>
      </c>
      <c r="BC31" s="49">
        <v>0</v>
      </c>
      <c r="BD31" s="49">
        <v>0</v>
      </c>
      <c r="BE31" s="49">
        <v>0</v>
      </c>
      <c r="BF31" s="49">
        <v>0</v>
      </c>
      <c r="BG31" s="49">
        <v>0</v>
      </c>
      <c r="BI31" s="52">
        <f t="shared" si="0"/>
        <v>0</v>
      </c>
      <c r="BJ31" s="92"/>
      <c r="BK31" s="92"/>
      <c r="BL31" s="92"/>
      <c r="BM31" s="92"/>
      <c r="BN31" s="92"/>
      <c r="BO31" s="92"/>
      <c r="BP31" s="92"/>
      <c r="BQ31" s="92"/>
      <c r="BR31" s="92"/>
      <c r="BS31" s="92"/>
      <c r="BT31" s="92"/>
      <c r="BU31" s="92"/>
      <c r="BW31" s="52">
        <f t="shared" si="2"/>
        <v>0</v>
      </c>
      <c r="BX31" s="92"/>
      <c r="BY31" s="92"/>
      <c r="BZ31" s="92"/>
      <c r="CA31" s="92"/>
      <c r="CB31" s="92"/>
      <c r="CC31" s="92"/>
      <c r="CD31" s="92"/>
      <c r="CE31" s="92"/>
      <c r="CF31" s="92"/>
      <c r="CG31" s="92"/>
      <c r="CH31" s="92"/>
      <c r="CI31" s="92"/>
    </row>
    <row r="32" spans="2:87" s="50" customFormat="1" hidden="1" outlineLevel="2" x14ac:dyDescent="0.3">
      <c r="B32" s="72">
        <v>62</v>
      </c>
      <c r="C32" s="55" t="s">
        <v>157</v>
      </c>
      <c r="D32" s="48"/>
      <c r="E32" s="52">
        <v>0</v>
      </c>
      <c r="F32" s="49">
        <v>0</v>
      </c>
      <c r="G32" s="49">
        <v>0</v>
      </c>
      <c r="H32" s="49">
        <v>0</v>
      </c>
      <c r="I32" s="49">
        <v>0</v>
      </c>
      <c r="J32" s="49">
        <v>0</v>
      </c>
      <c r="K32" s="49">
        <v>0</v>
      </c>
      <c r="L32" s="49">
        <v>0</v>
      </c>
      <c r="M32" s="49">
        <v>0</v>
      </c>
      <c r="N32" s="49">
        <v>0</v>
      </c>
      <c r="O32" s="49">
        <v>0</v>
      </c>
      <c r="P32" s="49">
        <v>0</v>
      </c>
      <c r="Q32" s="49">
        <v>0</v>
      </c>
      <c r="S32" s="52">
        <v>0</v>
      </c>
      <c r="T32" s="49">
        <v>0</v>
      </c>
      <c r="U32" s="49">
        <v>0</v>
      </c>
      <c r="V32" s="49">
        <v>0</v>
      </c>
      <c r="W32" s="49">
        <v>0</v>
      </c>
      <c r="X32" s="49">
        <v>0</v>
      </c>
      <c r="Y32" s="49">
        <v>0</v>
      </c>
      <c r="Z32" s="49">
        <v>0</v>
      </c>
      <c r="AA32" s="49">
        <v>0</v>
      </c>
      <c r="AB32" s="49">
        <v>0</v>
      </c>
      <c r="AC32" s="49">
        <v>0</v>
      </c>
      <c r="AD32" s="49">
        <v>0</v>
      </c>
      <c r="AE32" s="49">
        <v>0</v>
      </c>
      <c r="AG32" s="52">
        <v>0</v>
      </c>
      <c r="AH32" s="49">
        <v>0</v>
      </c>
      <c r="AI32" s="49">
        <v>0</v>
      </c>
      <c r="AJ32" s="49">
        <v>0</v>
      </c>
      <c r="AK32" s="49">
        <v>0</v>
      </c>
      <c r="AL32" s="49">
        <v>0</v>
      </c>
      <c r="AM32" s="49">
        <v>0</v>
      </c>
      <c r="AN32" s="49">
        <v>0</v>
      </c>
      <c r="AO32" s="49">
        <v>0</v>
      </c>
      <c r="AP32" s="49">
        <v>0</v>
      </c>
      <c r="AQ32" s="49">
        <v>0</v>
      </c>
      <c r="AR32" s="49">
        <v>0</v>
      </c>
      <c r="AS32" s="49">
        <v>0</v>
      </c>
      <c r="AU32" s="52">
        <v>0</v>
      </c>
      <c r="AV32" s="49">
        <v>0</v>
      </c>
      <c r="AW32" s="49">
        <v>0</v>
      </c>
      <c r="AX32" s="49">
        <v>0</v>
      </c>
      <c r="AY32" s="49">
        <v>0</v>
      </c>
      <c r="AZ32" s="49">
        <v>0</v>
      </c>
      <c r="BA32" s="49">
        <v>0</v>
      </c>
      <c r="BB32" s="49">
        <v>0</v>
      </c>
      <c r="BC32" s="49">
        <v>0</v>
      </c>
      <c r="BD32" s="49">
        <v>0</v>
      </c>
      <c r="BE32" s="49">
        <v>0</v>
      </c>
      <c r="BF32" s="49">
        <v>0</v>
      </c>
      <c r="BG32" s="49">
        <v>0</v>
      </c>
      <c r="BI32" s="52">
        <f t="shared" si="0"/>
        <v>0</v>
      </c>
      <c r="BJ32" s="92"/>
      <c r="BK32" s="92"/>
      <c r="BL32" s="92"/>
      <c r="BM32" s="92"/>
      <c r="BN32" s="92"/>
      <c r="BO32" s="92"/>
      <c r="BP32" s="92"/>
      <c r="BQ32" s="92"/>
      <c r="BR32" s="92"/>
      <c r="BS32" s="92"/>
      <c r="BT32" s="92"/>
      <c r="BU32" s="92"/>
      <c r="BW32" s="52">
        <f t="shared" si="2"/>
        <v>0</v>
      </c>
      <c r="BX32" s="92"/>
      <c r="BY32" s="92"/>
      <c r="BZ32" s="92"/>
      <c r="CA32" s="92"/>
      <c r="CB32" s="92"/>
      <c r="CC32" s="92"/>
      <c r="CD32" s="92"/>
      <c r="CE32" s="92"/>
      <c r="CF32" s="92"/>
      <c r="CG32" s="92"/>
      <c r="CH32" s="92"/>
      <c r="CI32" s="92"/>
    </row>
    <row r="33" spans="2:87" s="50" customFormat="1" hidden="1" outlineLevel="2" x14ac:dyDescent="0.3">
      <c r="B33" s="72">
        <v>63</v>
      </c>
      <c r="C33" s="55" t="s">
        <v>158</v>
      </c>
      <c r="D33" s="48"/>
      <c r="E33" s="52">
        <v>0</v>
      </c>
      <c r="F33" s="49">
        <v>0</v>
      </c>
      <c r="G33" s="49">
        <v>0</v>
      </c>
      <c r="H33" s="49">
        <v>0</v>
      </c>
      <c r="I33" s="49">
        <v>0</v>
      </c>
      <c r="J33" s="49">
        <v>0</v>
      </c>
      <c r="K33" s="49">
        <v>0</v>
      </c>
      <c r="L33" s="49">
        <v>0</v>
      </c>
      <c r="M33" s="49">
        <v>0</v>
      </c>
      <c r="N33" s="49">
        <v>0</v>
      </c>
      <c r="O33" s="49">
        <v>0</v>
      </c>
      <c r="P33" s="49">
        <v>0</v>
      </c>
      <c r="Q33" s="49">
        <v>0</v>
      </c>
      <c r="S33" s="52">
        <v>0</v>
      </c>
      <c r="T33" s="49">
        <v>0</v>
      </c>
      <c r="U33" s="49">
        <v>0</v>
      </c>
      <c r="V33" s="49">
        <v>0</v>
      </c>
      <c r="W33" s="49">
        <v>0</v>
      </c>
      <c r="X33" s="49">
        <v>0</v>
      </c>
      <c r="Y33" s="49">
        <v>0</v>
      </c>
      <c r="Z33" s="49">
        <v>0</v>
      </c>
      <c r="AA33" s="49">
        <v>0</v>
      </c>
      <c r="AB33" s="49">
        <v>0</v>
      </c>
      <c r="AC33" s="49">
        <v>0</v>
      </c>
      <c r="AD33" s="49">
        <v>0</v>
      </c>
      <c r="AE33" s="49">
        <v>0</v>
      </c>
      <c r="AG33" s="52">
        <v>0</v>
      </c>
      <c r="AH33" s="49">
        <v>0</v>
      </c>
      <c r="AI33" s="49">
        <v>0</v>
      </c>
      <c r="AJ33" s="49">
        <v>0</v>
      </c>
      <c r="AK33" s="49">
        <v>0</v>
      </c>
      <c r="AL33" s="49">
        <v>0</v>
      </c>
      <c r="AM33" s="49">
        <v>0</v>
      </c>
      <c r="AN33" s="49">
        <v>0</v>
      </c>
      <c r="AO33" s="49">
        <v>0</v>
      </c>
      <c r="AP33" s="49">
        <v>0</v>
      </c>
      <c r="AQ33" s="49">
        <v>0</v>
      </c>
      <c r="AR33" s="49">
        <v>0</v>
      </c>
      <c r="AS33" s="49">
        <v>0</v>
      </c>
      <c r="AU33" s="52">
        <v>0</v>
      </c>
      <c r="AV33" s="49">
        <v>0</v>
      </c>
      <c r="AW33" s="49">
        <v>0</v>
      </c>
      <c r="AX33" s="49">
        <v>0</v>
      </c>
      <c r="AY33" s="49">
        <v>0</v>
      </c>
      <c r="AZ33" s="49">
        <v>0</v>
      </c>
      <c r="BA33" s="49">
        <v>0</v>
      </c>
      <c r="BB33" s="49">
        <v>0</v>
      </c>
      <c r="BC33" s="49">
        <v>0</v>
      </c>
      <c r="BD33" s="49">
        <v>0</v>
      </c>
      <c r="BE33" s="49">
        <v>0</v>
      </c>
      <c r="BF33" s="49">
        <v>0</v>
      </c>
      <c r="BG33" s="49">
        <v>0</v>
      </c>
      <c r="BI33" s="52">
        <f t="shared" si="0"/>
        <v>0</v>
      </c>
      <c r="BJ33" s="92"/>
      <c r="BK33" s="92"/>
      <c r="BL33" s="92"/>
      <c r="BM33" s="92"/>
      <c r="BN33" s="92"/>
      <c r="BO33" s="92"/>
      <c r="BP33" s="92"/>
      <c r="BQ33" s="92"/>
      <c r="BR33" s="92"/>
      <c r="BS33" s="92"/>
      <c r="BT33" s="92"/>
      <c r="BU33" s="92"/>
      <c r="BW33" s="52">
        <f t="shared" si="2"/>
        <v>0</v>
      </c>
      <c r="BX33" s="92"/>
      <c r="BY33" s="92"/>
      <c r="BZ33" s="92"/>
      <c r="CA33" s="92"/>
      <c r="CB33" s="92"/>
      <c r="CC33" s="92"/>
      <c r="CD33" s="92"/>
      <c r="CE33" s="92"/>
      <c r="CF33" s="92"/>
      <c r="CG33" s="92"/>
      <c r="CH33" s="92"/>
      <c r="CI33" s="92"/>
    </row>
    <row r="34" spans="2:87" s="50" customFormat="1" hidden="1" outlineLevel="1" x14ac:dyDescent="0.3">
      <c r="B34" s="72">
        <v>24</v>
      </c>
      <c r="C34" s="53" t="s">
        <v>159</v>
      </c>
      <c r="D34" s="54"/>
      <c r="E34" s="52">
        <v>0</v>
      </c>
      <c r="F34" s="52">
        <v>0</v>
      </c>
      <c r="G34" s="52">
        <v>0</v>
      </c>
      <c r="H34" s="52">
        <v>0</v>
      </c>
      <c r="I34" s="52">
        <v>0</v>
      </c>
      <c r="J34" s="52">
        <v>0</v>
      </c>
      <c r="K34" s="52">
        <v>0</v>
      </c>
      <c r="L34" s="52">
        <v>0</v>
      </c>
      <c r="M34" s="52">
        <v>0</v>
      </c>
      <c r="N34" s="52">
        <v>0</v>
      </c>
      <c r="O34" s="52">
        <v>0</v>
      </c>
      <c r="P34" s="52">
        <v>0</v>
      </c>
      <c r="Q34" s="52">
        <v>0</v>
      </c>
      <c r="S34" s="52">
        <v>0</v>
      </c>
      <c r="T34" s="52">
        <v>0</v>
      </c>
      <c r="U34" s="52">
        <v>0</v>
      </c>
      <c r="V34" s="52">
        <v>0</v>
      </c>
      <c r="W34" s="52">
        <v>0</v>
      </c>
      <c r="X34" s="52">
        <v>0</v>
      </c>
      <c r="Y34" s="52">
        <v>0</v>
      </c>
      <c r="Z34" s="52">
        <v>0</v>
      </c>
      <c r="AA34" s="52">
        <v>0</v>
      </c>
      <c r="AB34" s="52">
        <v>0</v>
      </c>
      <c r="AC34" s="52">
        <v>0</v>
      </c>
      <c r="AD34" s="52">
        <v>0</v>
      </c>
      <c r="AE34" s="52">
        <v>0</v>
      </c>
      <c r="AG34" s="52">
        <v>0</v>
      </c>
      <c r="AH34" s="52">
        <v>0</v>
      </c>
      <c r="AI34" s="52">
        <v>0</v>
      </c>
      <c r="AJ34" s="52">
        <v>0</v>
      </c>
      <c r="AK34" s="52">
        <v>0</v>
      </c>
      <c r="AL34" s="52">
        <v>0</v>
      </c>
      <c r="AM34" s="52">
        <v>0</v>
      </c>
      <c r="AN34" s="52">
        <v>0</v>
      </c>
      <c r="AO34" s="52">
        <v>0</v>
      </c>
      <c r="AP34" s="52">
        <v>0</v>
      </c>
      <c r="AQ34" s="52">
        <v>0</v>
      </c>
      <c r="AR34" s="52">
        <v>0</v>
      </c>
      <c r="AS34" s="52">
        <v>0</v>
      </c>
      <c r="AU34" s="52">
        <v>0</v>
      </c>
      <c r="AV34" s="52">
        <v>0</v>
      </c>
      <c r="AW34" s="52">
        <v>0</v>
      </c>
      <c r="AX34" s="52">
        <v>0</v>
      </c>
      <c r="AY34" s="52">
        <v>0</v>
      </c>
      <c r="AZ34" s="52">
        <v>0</v>
      </c>
      <c r="BA34" s="52">
        <v>0</v>
      </c>
      <c r="BB34" s="52">
        <v>0</v>
      </c>
      <c r="BC34" s="52">
        <v>0</v>
      </c>
      <c r="BD34" s="52">
        <v>0</v>
      </c>
      <c r="BE34" s="52">
        <v>0</v>
      </c>
      <c r="BF34" s="52">
        <v>0</v>
      </c>
      <c r="BG34" s="52">
        <v>0</v>
      </c>
      <c r="BI34" s="52">
        <f t="shared" si="0"/>
        <v>0</v>
      </c>
      <c r="BJ34" s="52">
        <f>SUM(BJ35:BJ37)</f>
        <v>0</v>
      </c>
      <c r="BK34" s="52">
        <f t="shared" ref="BK34:BU34" si="80">SUM(BK35:BK37)</f>
        <v>0</v>
      </c>
      <c r="BL34" s="52">
        <f t="shared" si="80"/>
        <v>0</v>
      </c>
      <c r="BM34" s="52">
        <f t="shared" si="80"/>
        <v>0</v>
      </c>
      <c r="BN34" s="52">
        <f t="shared" si="80"/>
        <v>0</v>
      </c>
      <c r="BO34" s="52">
        <f t="shared" si="80"/>
        <v>0</v>
      </c>
      <c r="BP34" s="52">
        <f t="shared" si="80"/>
        <v>0</v>
      </c>
      <c r="BQ34" s="52">
        <f t="shared" si="80"/>
        <v>0</v>
      </c>
      <c r="BR34" s="52">
        <f t="shared" si="80"/>
        <v>0</v>
      </c>
      <c r="BS34" s="52">
        <f t="shared" si="80"/>
        <v>0</v>
      </c>
      <c r="BT34" s="52">
        <f t="shared" si="80"/>
        <v>0</v>
      </c>
      <c r="BU34" s="52">
        <f t="shared" si="80"/>
        <v>0</v>
      </c>
      <c r="BW34" s="52">
        <f t="shared" si="2"/>
        <v>0</v>
      </c>
      <c r="BX34" s="52">
        <f>SUM(BX35:BX37)</f>
        <v>0</v>
      </c>
      <c r="BY34" s="52">
        <f t="shared" ref="BY34" si="81">SUM(BY35:BY37)</f>
        <v>0</v>
      </c>
      <c r="BZ34" s="52">
        <f t="shared" ref="BZ34" si="82">SUM(BZ35:BZ37)</f>
        <v>0</v>
      </c>
      <c r="CA34" s="52">
        <f t="shared" ref="CA34" si="83">SUM(CA35:CA37)</f>
        <v>0</v>
      </c>
      <c r="CB34" s="52">
        <f t="shared" ref="CB34" si="84">SUM(CB35:CB37)</f>
        <v>0</v>
      </c>
      <c r="CC34" s="52">
        <f t="shared" ref="CC34" si="85">SUM(CC35:CC37)</f>
        <v>0</v>
      </c>
      <c r="CD34" s="52">
        <f t="shared" ref="CD34" si="86">SUM(CD35:CD37)</f>
        <v>0</v>
      </c>
      <c r="CE34" s="52">
        <f t="shared" ref="CE34" si="87">SUM(CE35:CE37)</f>
        <v>0</v>
      </c>
      <c r="CF34" s="52">
        <f t="shared" ref="CF34" si="88">SUM(CF35:CF37)</f>
        <v>0</v>
      </c>
      <c r="CG34" s="52">
        <f t="shared" ref="CG34" si="89">SUM(CG35:CG37)</f>
        <v>0</v>
      </c>
      <c r="CH34" s="52">
        <f t="shared" ref="CH34" si="90">SUM(CH35:CH37)</f>
        <v>0</v>
      </c>
      <c r="CI34" s="52">
        <f t="shared" ref="CI34" si="91">SUM(CI35:CI37)</f>
        <v>0</v>
      </c>
    </row>
    <row r="35" spans="2:87" s="50" customFormat="1" hidden="1" outlineLevel="2" x14ac:dyDescent="0.3">
      <c r="B35" s="72">
        <v>64</v>
      </c>
      <c r="C35" s="55" t="s">
        <v>160</v>
      </c>
      <c r="D35" s="48"/>
      <c r="E35" s="52">
        <v>0</v>
      </c>
      <c r="F35" s="49">
        <v>0</v>
      </c>
      <c r="G35" s="49">
        <v>0</v>
      </c>
      <c r="H35" s="49">
        <v>0</v>
      </c>
      <c r="I35" s="49">
        <v>0</v>
      </c>
      <c r="J35" s="49">
        <v>0</v>
      </c>
      <c r="K35" s="49">
        <v>0</v>
      </c>
      <c r="L35" s="49">
        <v>0</v>
      </c>
      <c r="M35" s="49">
        <v>0</v>
      </c>
      <c r="N35" s="49">
        <v>0</v>
      </c>
      <c r="O35" s="49">
        <v>0</v>
      </c>
      <c r="P35" s="49">
        <v>0</v>
      </c>
      <c r="Q35" s="49">
        <v>0</v>
      </c>
      <c r="S35" s="52">
        <v>0</v>
      </c>
      <c r="T35" s="49">
        <v>0</v>
      </c>
      <c r="U35" s="49">
        <v>0</v>
      </c>
      <c r="V35" s="49">
        <v>0</v>
      </c>
      <c r="W35" s="49">
        <v>0</v>
      </c>
      <c r="X35" s="49">
        <v>0</v>
      </c>
      <c r="Y35" s="49">
        <v>0</v>
      </c>
      <c r="Z35" s="49">
        <v>0</v>
      </c>
      <c r="AA35" s="49">
        <v>0</v>
      </c>
      <c r="AB35" s="49">
        <v>0</v>
      </c>
      <c r="AC35" s="49">
        <v>0</v>
      </c>
      <c r="AD35" s="49">
        <v>0</v>
      </c>
      <c r="AE35" s="49">
        <v>0</v>
      </c>
      <c r="AG35" s="52">
        <v>0</v>
      </c>
      <c r="AH35" s="49">
        <v>0</v>
      </c>
      <c r="AI35" s="49">
        <v>0</v>
      </c>
      <c r="AJ35" s="49">
        <v>0</v>
      </c>
      <c r="AK35" s="49">
        <v>0</v>
      </c>
      <c r="AL35" s="49">
        <v>0</v>
      </c>
      <c r="AM35" s="49">
        <v>0</v>
      </c>
      <c r="AN35" s="49">
        <v>0</v>
      </c>
      <c r="AO35" s="49">
        <v>0</v>
      </c>
      <c r="AP35" s="49">
        <v>0</v>
      </c>
      <c r="AQ35" s="49">
        <v>0</v>
      </c>
      <c r="AR35" s="49">
        <v>0</v>
      </c>
      <c r="AS35" s="49">
        <v>0</v>
      </c>
      <c r="AU35" s="52">
        <v>0</v>
      </c>
      <c r="AV35" s="49">
        <v>0</v>
      </c>
      <c r="AW35" s="49">
        <v>0</v>
      </c>
      <c r="AX35" s="49">
        <v>0</v>
      </c>
      <c r="AY35" s="49">
        <v>0</v>
      </c>
      <c r="AZ35" s="49">
        <v>0</v>
      </c>
      <c r="BA35" s="49">
        <v>0</v>
      </c>
      <c r="BB35" s="49">
        <v>0</v>
      </c>
      <c r="BC35" s="49">
        <v>0</v>
      </c>
      <c r="BD35" s="49">
        <v>0</v>
      </c>
      <c r="BE35" s="49">
        <v>0</v>
      </c>
      <c r="BF35" s="49">
        <v>0</v>
      </c>
      <c r="BG35" s="49">
        <v>0</v>
      </c>
      <c r="BI35" s="52">
        <f t="shared" si="0"/>
        <v>0</v>
      </c>
      <c r="BJ35" s="92"/>
      <c r="BK35" s="92"/>
      <c r="BL35" s="92"/>
      <c r="BM35" s="92"/>
      <c r="BN35" s="92"/>
      <c r="BO35" s="92"/>
      <c r="BP35" s="92"/>
      <c r="BQ35" s="92"/>
      <c r="BR35" s="92"/>
      <c r="BS35" s="92"/>
      <c r="BT35" s="92"/>
      <c r="BU35" s="92"/>
      <c r="BW35" s="52">
        <f t="shared" si="2"/>
        <v>0</v>
      </c>
      <c r="BX35" s="92"/>
      <c r="BY35" s="92"/>
      <c r="BZ35" s="92"/>
      <c r="CA35" s="92"/>
      <c r="CB35" s="92"/>
      <c r="CC35" s="92"/>
      <c r="CD35" s="92"/>
      <c r="CE35" s="92"/>
      <c r="CF35" s="92"/>
      <c r="CG35" s="92"/>
      <c r="CH35" s="92"/>
      <c r="CI35" s="92"/>
    </row>
    <row r="36" spans="2:87" s="50" customFormat="1" hidden="1" outlineLevel="2" x14ac:dyDescent="0.3">
      <c r="B36" s="72">
        <v>65</v>
      </c>
      <c r="C36" s="55" t="s">
        <v>161</v>
      </c>
      <c r="D36" s="48"/>
      <c r="E36" s="52">
        <v>0</v>
      </c>
      <c r="F36" s="49">
        <v>0</v>
      </c>
      <c r="G36" s="49">
        <v>0</v>
      </c>
      <c r="H36" s="49">
        <v>0</v>
      </c>
      <c r="I36" s="49">
        <v>0</v>
      </c>
      <c r="J36" s="49">
        <v>0</v>
      </c>
      <c r="K36" s="49">
        <v>0</v>
      </c>
      <c r="L36" s="49">
        <v>0</v>
      </c>
      <c r="M36" s="49">
        <v>0</v>
      </c>
      <c r="N36" s="49">
        <v>0</v>
      </c>
      <c r="O36" s="49">
        <v>0</v>
      </c>
      <c r="P36" s="49">
        <v>0</v>
      </c>
      <c r="Q36" s="49">
        <v>0</v>
      </c>
      <c r="S36" s="52">
        <v>0</v>
      </c>
      <c r="T36" s="49">
        <v>0</v>
      </c>
      <c r="U36" s="49">
        <v>0</v>
      </c>
      <c r="V36" s="49">
        <v>0</v>
      </c>
      <c r="W36" s="49">
        <v>0</v>
      </c>
      <c r="X36" s="49">
        <v>0</v>
      </c>
      <c r="Y36" s="49">
        <v>0</v>
      </c>
      <c r="Z36" s="49">
        <v>0</v>
      </c>
      <c r="AA36" s="49">
        <v>0</v>
      </c>
      <c r="AB36" s="49">
        <v>0</v>
      </c>
      <c r="AC36" s="49">
        <v>0</v>
      </c>
      <c r="AD36" s="49">
        <v>0</v>
      </c>
      <c r="AE36" s="49">
        <v>0</v>
      </c>
      <c r="AG36" s="52">
        <v>0</v>
      </c>
      <c r="AH36" s="49">
        <v>0</v>
      </c>
      <c r="AI36" s="49">
        <v>0</v>
      </c>
      <c r="AJ36" s="49">
        <v>0</v>
      </c>
      <c r="AK36" s="49">
        <v>0</v>
      </c>
      <c r="AL36" s="49">
        <v>0</v>
      </c>
      <c r="AM36" s="49">
        <v>0</v>
      </c>
      <c r="AN36" s="49">
        <v>0</v>
      </c>
      <c r="AO36" s="49">
        <v>0</v>
      </c>
      <c r="AP36" s="49">
        <v>0</v>
      </c>
      <c r="AQ36" s="49">
        <v>0</v>
      </c>
      <c r="AR36" s="49">
        <v>0</v>
      </c>
      <c r="AS36" s="49">
        <v>0</v>
      </c>
      <c r="AU36" s="52">
        <v>0</v>
      </c>
      <c r="AV36" s="49">
        <v>0</v>
      </c>
      <c r="AW36" s="49">
        <v>0</v>
      </c>
      <c r="AX36" s="49">
        <v>0</v>
      </c>
      <c r="AY36" s="49">
        <v>0</v>
      </c>
      <c r="AZ36" s="49">
        <v>0</v>
      </c>
      <c r="BA36" s="49">
        <v>0</v>
      </c>
      <c r="BB36" s="49">
        <v>0</v>
      </c>
      <c r="BC36" s="49">
        <v>0</v>
      </c>
      <c r="BD36" s="49">
        <v>0</v>
      </c>
      <c r="BE36" s="49">
        <v>0</v>
      </c>
      <c r="BF36" s="49">
        <v>0</v>
      </c>
      <c r="BG36" s="49">
        <v>0</v>
      </c>
      <c r="BI36" s="52">
        <f t="shared" si="0"/>
        <v>0</v>
      </c>
      <c r="BJ36" s="92"/>
      <c r="BK36" s="92"/>
      <c r="BL36" s="92"/>
      <c r="BM36" s="92"/>
      <c r="BN36" s="92"/>
      <c r="BO36" s="92"/>
      <c r="BP36" s="92"/>
      <c r="BQ36" s="92"/>
      <c r="BR36" s="92"/>
      <c r="BS36" s="92"/>
      <c r="BT36" s="92"/>
      <c r="BU36" s="92"/>
      <c r="BW36" s="52">
        <f t="shared" si="2"/>
        <v>0</v>
      </c>
      <c r="BX36" s="92"/>
      <c r="BY36" s="92"/>
      <c r="BZ36" s="92"/>
      <c r="CA36" s="92"/>
      <c r="CB36" s="92"/>
      <c r="CC36" s="92"/>
      <c r="CD36" s="92"/>
      <c r="CE36" s="92"/>
      <c r="CF36" s="92"/>
      <c r="CG36" s="92"/>
      <c r="CH36" s="92"/>
      <c r="CI36" s="92"/>
    </row>
    <row r="37" spans="2:87" s="50" customFormat="1" hidden="1" outlineLevel="2" x14ac:dyDescent="0.3">
      <c r="B37" s="72">
        <v>66</v>
      </c>
      <c r="C37" s="55" t="s">
        <v>162</v>
      </c>
      <c r="D37" s="48"/>
      <c r="E37" s="52">
        <v>0</v>
      </c>
      <c r="F37" s="49">
        <v>0</v>
      </c>
      <c r="G37" s="49">
        <v>0</v>
      </c>
      <c r="H37" s="49">
        <v>0</v>
      </c>
      <c r="I37" s="49">
        <v>0</v>
      </c>
      <c r="J37" s="49">
        <v>0</v>
      </c>
      <c r="K37" s="49">
        <v>0</v>
      </c>
      <c r="L37" s="49">
        <v>0</v>
      </c>
      <c r="M37" s="49">
        <v>0</v>
      </c>
      <c r="N37" s="49">
        <v>0</v>
      </c>
      <c r="O37" s="49">
        <v>0</v>
      </c>
      <c r="P37" s="49">
        <v>0</v>
      </c>
      <c r="Q37" s="49">
        <v>0</v>
      </c>
      <c r="S37" s="52">
        <v>0</v>
      </c>
      <c r="T37" s="49">
        <v>0</v>
      </c>
      <c r="U37" s="49">
        <v>0</v>
      </c>
      <c r="V37" s="49">
        <v>0</v>
      </c>
      <c r="W37" s="49">
        <v>0</v>
      </c>
      <c r="X37" s="49">
        <v>0</v>
      </c>
      <c r="Y37" s="49">
        <v>0</v>
      </c>
      <c r="Z37" s="49">
        <v>0</v>
      </c>
      <c r="AA37" s="49">
        <v>0</v>
      </c>
      <c r="AB37" s="49">
        <v>0</v>
      </c>
      <c r="AC37" s="49">
        <v>0</v>
      </c>
      <c r="AD37" s="49">
        <v>0</v>
      </c>
      <c r="AE37" s="49">
        <v>0</v>
      </c>
      <c r="AG37" s="52">
        <v>0</v>
      </c>
      <c r="AH37" s="49">
        <v>0</v>
      </c>
      <c r="AI37" s="49">
        <v>0</v>
      </c>
      <c r="AJ37" s="49">
        <v>0</v>
      </c>
      <c r="AK37" s="49">
        <v>0</v>
      </c>
      <c r="AL37" s="49">
        <v>0</v>
      </c>
      <c r="AM37" s="49">
        <v>0</v>
      </c>
      <c r="AN37" s="49">
        <v>0</v>
      </c>
      <c r="AO37" s="49">
        <v>0</v>
      </c>
      <c r="AP37" s="49">
        <v>0</v>
      </c>
      <c r="AQ37" s="49">
        <v>0</v>
      </c>
      <c r="AR37" s="49">
        <v>0</v>
      </c>
      <c r="AS37" s="49">
        <v>0</v>
      </c>
      <c r="AU37" s="52">
        <v>0</v>
      </c>
      <c r="AV37" s="49">
        <v>0</v>
      </c>
      <c r="AW37" s="49">
        <v>0</v>
      </c>
      <c r="AX37" s="49">
        <v>0</v>
      </c>
      <c r="AY37" s="49">
        <v>0</v>
      </c>
      <c r="AZ37" s="49">
        <v>0</v>
      </c>
      <c r="BA37" s="49">
        <v>0</v>
      </c>
      <c r="BB37" s="49">
        <v>0</v>
      </c>
      <c r="BC37" s="49">
        <v>0</v>
      </c>
      <c r="BD37" s="49">
        <v>0</v>
      </c>
      <c r="BE37" s="49">
        <v>0</v>
      </c>
      <c r="BF37" s="49">
        <v>0</v>
      </c>
      <c r="BG37" s="49">
        <v>0</v>
      </c>
      <c r="BI37" s="52">
        <f t="shared" si="0"/>
        <v>0</v>
      </c>
      <c r="BJ37" s="92"/>
      <c r="BK37" s="92"/>
      <c r="BL37" s="92"/>
      <c r="BM37" s="92"/>
      <c r="BN37" s="92"/>
      <c r="BO37" s="92"/>
      <c r="BP37" s="92"/>
      <c r="BQ37" s="92"/>
      <c r="BR37" s="92"/>
      <c r="BS37" s="92"/>
      <c r="BT37" s="92"/>
      <c r="BU37" s="92"/>
      <c r="BW37" s="52">
        <f t="shared" si="2"/>
        <v>0</v>
      </c>
      <c r="BX37" s="92"/>
      <c r="BY37" s="92"/>
      <c r="BZ37" s="92"/>
      <c r="CA37" s="92"/>
      <c r="CB37" s="92"/>
      <c r="CC37" s="92"/>
      <c r="CD37" s="92"/>
      <c r="CE37" s="92"/>
      <c r="CF37" s="92"/>
      <c r="CG37" s="92"/>
      <c r="CH37" s="92"/>
      <c r="CI37" s="92"/>
    </row>
    <row r="38" spans="2:87" s="50" customFormat="1" hidden="1" outlineLevel="1" x14ac:dyDescent="0.3">
      <c r="B38" s="72">
        <v>25</v>
      </c>
      <c r="C38" s="53" t="s">
        <v>163</v>
      </c>
      <c r="D38" s="54"/>
      <c r="E38" s="52">
        <v>0</v>
      </c>
      <c r="F38" s="52">
        <v>0</v>
      </c>
      <c r="G38" s="52">
        <v>0</v>
      </c>
      <c r="H38" s="52">
        <v>0</v>
      </c>
      <c r="I38" s="52">
        <v>0</v>
      </c>
      <c r="J38" s="52">
        <v>0</v>
      </c>
      <c r="K38" s="52">
        <v>0</v>
      </c>
      <c r="L38" s="52">
        <v>0</v>
      </c>
      <c r="M38" s="52">
        <v>0</v>
      </c>
      <c r="N38" s="52">
        <v>0</v>
      </c>
      <c r="O38" s="52">
        <v>0</v>
      </c>
      <c r="P38" s="52">
        <v>0</v>
      </c>
      <c r="Q38" s="52">
        <v>0</v>
      </c>
      <c r="S38" s="52">
        <v>0</v>
      </c>
      <c r="T38" s="52">
        <v>0</v>
      </c>
      <c r="U38" s="52">
        <v>0</v>
      </c>
      <c r="V38" s="52">
        <v>0</v>
      </c>
      <c r="W38" s="52">
        <v>0</v>
      </c>
      <c r="X38" s="52">
        <v>0</v>
      </c>
      <c r="Y38" s="52">
        <v>0</v>
      </c>
      <c r="Z38" s="52">
        <v>0</v>
      </c>
      <c r="AA38" s="52">
        <v>0</v>
      </c>
      <c r="AB38" s="52">
        <v>0</v>
      </c>
      <c r="AC38" s="52">
        <v>0</v>
      </c>
      <c r="AD38" s="52">
        <v>0</v>
      </c>
      <c r="AE38" s="52">
        <v>0</v>
      </c>
      <c r="AG38" s="52">
        <v>0</v>
      </c>
      <c r="AH38" s="52">
        <v>0</v>
      </c>
      <c r="AI38" s="52">
        <v>0</v>
      </c>
      <c r="AJ38" s="52">
        <v>0</v>
      </c>
      <c r="AK38" s="52">
        <v>0</v>
      </c>
      <c r="AL38" s="52">
        <v>0</v>
      </c>
      <c r="AM38" s="52">
        <v>0</v>
      </c>
      <c r="AN38" s="52">
        <v>0</v>
      </c>
      <c r="AO38" s="52">
        <v>0</v>
      </c>
      <c r="AP38" s="52">
        <v>0</v>
      </c>
      <c r="AQ38" s="52">
        <v>0</v>
      </c>
      <c r="AR38" s="52">
        <v>0</v>
      </c>
      <c r="AS38" s="52">
        <v>0</v>
      </c>
      <c r="AU38" s="52">
        <v>0</v>
      </c>
      <c r="AV38" s="52">
        <v>0</v>
      </c>
      <c r="AW38" s="52">
        <v>0</v>
      </c>
      <c r="AX38" s="52">
        <v>0</v>
      </c>
      <c r="AY38" s="52">
        <v>0</v>
      </c>
      <c r="AZ38" s="52">
        <v>0</v>
      </c>
      <c r="BA38" s="52">
        <v>0</v>
      </c>
      <c r="BB38" s="52">
        <v>0</v>
      </c>
      <c r="BC38" s="52">
        <v>0</v>
      </c>
      <c r="BD38" s="52">
        <v>0</v>
      </c>
      <c r="BE38" s="52">
        <v>0</v>
      </c>
      <c r="BF38" s="52">
        <v>0</v>
      </c>
      <c r="BG38" s="52">
        <v>0</v>
      </c>
      <c r="BI38" s="52">
        <f t="shared" si="0"/>
        <v>0</v>
      </c>
      <c r="BJ38" s="52">
        <f>SUM(BJ39:BJ41)</f>
        <v>0</v>
      </c>
      <c r="BK38" s="52">
        <f t="shared" ref="BK38:BU38" si="92">SUM(BK39:BK41)</f>
        <v>0</v>
      </c>
      <c r="BL38" s="52">
        <f t="shared" si="92"/>
        <v>0</v>
      </c>
      <c r="BM38" s="52">
        <f t="shared" si="92"/>
        <v>0</v>
      </c>
      <c r="BN38" s="52">
        <f t="shared" si="92"/>
        <v>0</v>
      </c>
      <c r="BO38" s="52">
        <f t="shared" si="92"/>
        <v>0</v>
      </c>
      <c r="BP38" s="52">
        <f t="shared" si="92"/>
        <v>0</v>
      </c>
      <c r="BQ38" s="52">
        <f t="shared" si="92"/>
        <v>0</v>
      </c>
      <c r="BR38" s="52">
        <f t="shared" si="92"/>
        <v>0</v>
      </c>
      <c r="BS38" s="52">
        <f t="shared" si="92"/>
        <v>0</v>
      </c>
      <c r="BT38" s="52">
        <f t="shared" si="92"/>
        <v>0</v>
      </c>
      <c r="BU38" s="52">
        <f t="shared" si="92"/>
        <v>0</v>
      </c>
      <c r="BW38" s="52">
        <f t="shared" si="2"/>
        <v>0</v>
      </c>
      <c r="BX38" s="52">
        <f>SUM(BX39:BX41)</f>
        <v>0</v>
      </c>
      <c r="BY38" s="52">
        <f t="shared" ref="BY38" si="93">SUM(BY39:BY41)</f>
        <v>0</v>
      </c>
      <c r="BZ38" s="52">
        <f t="shared" ref="BZ38" si="94">SUM(BZ39:BZ41)</f>
        <v>0</v>
      </c>
      <c r="CA38" s="52">
        <f t="shared" ref="CA38" si="95">SUM(CA39:CA41)</f>
        <v>0</v>
      </c>
      <c r="CB38" s="52">
        <f t="shared" ref="CB38" si="96">SUM(CB39:CB41)</f>
        <v>0</v>
      </c>
      <c r="CC38" s="52">
        <f t="shared" ref="CC38" si="97">SUM(CC39:CC41)</f>
        <v>0</v>
      </c>
      <c r="CD38" s="52">
        <f t="shared" ref="CD38" si="98">SUM(CD39:CD41)</f>
        <v>0</v>
      </c>
      <c r="CE38" s="52">
        <f t="shared" ref="CE38" si="99">SUM(CE39:CE41)</f>
        <v>0</v>
      </c>
      <c r="CF38" s="52">
        <f t="shared" ref="CF38" si="100">SUM(CF39:CF41)</f>
        <v>0</v>
      </c>
      <c r="CG38" s="52">
        <f t="shared" ref="CG38" si="101">SUM(CG39:CG41)</f>
        <v>0</v>
      </c>
      <c r="CH38" s="52">
        <f t="shared" ref="CH38" si="102">SUM(CH39:CH41)</f>
        <v>0</v>
      </c>
      <c r="CI38" s="52">
        <f t="shared" ref="CI38" si="103">SUM(CI39:CI41)</f>
        <v>0</v>
      </c>
    </row>
    <row r="39" spans="2:87" s="50" customFormat="1" hidden="1" outlineLevel="2" x14ac:dyDescent="0.3">
      <c r="B39" s="72">
        <v>67</v>
      </c>
      <c r="C39" s="55" t="s">
        <v>164</v>
      </c>
      <c r="D39" s="48"/>
      <c r="E39" s="52">
        <v>0</v>
      </c>
      <c r="F39" s="49">
        <v>0</v>
      </c>
      <c r="G39" s="49">
        <v>0</v>
      </c>
      <c r="H39" s="49">
        <v>0</v>
      </c>
      <c r="I39" s="49">
        <v>0</v>
      </c>
      <c r="J39" s="49">
        <v>0</v>
      </c>
      <c r="K39" s="49">
        <v>0</v>
      </c>
      <c r="L39" s="49">
        <v>0</v>
      </c>
      <c r="M39" s="49">
        <v>0</v>
      </c>
      <c r="N39" s="49">
        <v>0</v>
      </c>
      <c r="O39" s="49">
        <v>0</v>
      </c>
      <c r="P39" s="49">
        <v>0</v>
      </c>
      <c r="Q39" s="49">
        <v>0</v>
      </c>
      <c r="S39" s="52">
        <v>0</v>
      </c>
      <c r="T39" s="49">
        <v>0</v>
      </c>
      <c r="U39" s="49">
        <v>0</v>
      </c>
      <c r="V39" s="49">
        <v>0</v>
      </c>
      <c r="W39" s="49">
        <v>0</v>
      </c>
      <c r="X39" s="49">
        <v>0</v>
      </c>
      <c r="Y39" s="49">
        <v>0</v>
      </c>
      <c r="Z39" s="49">
        <v>0</v>
      </c>
      <c r="AA39" s="49">
        <v>0</v>
      </c>
      <c r="AB39" s="49">
        <v>0</v>
      </c>
      <c r="AC39" s="49">
        <v>0</v>
      </c>
      <c r="AD39" s="49">
        <v>0</v>
      </c>
      <c r="AE39" s="49">
        <v>0</v>
      </c>
      <c r="AG39" s="52">
        <v>0</v>
      </c>
      <c r="AH39" s="49">
        <v>0</v>
      </c>
      <c r="AI39" s="49">
        <v>0</v>
      </c>
      <c r="AJ39" s="49">
        <v>0</v>
      </c>
      <c r="AK39" s="49">
        <v>0</v>
      </c>
      <c r="AL39" s="49">
        <v>0</v>
      </c>
      <c r="AM39" s="49">
        <v>0</v>
      </c>
      <c r="AN39" s="49">
        <v>0</v>
      </c>
      <c r="AO39" s="49">
        <v>0</v>
      </c>
      <c r="AP39" s="49">
        <v>0</v>
      </c>
      <c r="AQ39" s="49">
        <v>0</v>
      </c>
      <c r="AR39" s="49">
        <v>0</v>
      </c>
      <c r="AS39" s="49">
        <v>0</v>
      </c>
      <c r="AU39" s="52">
        <v>0</v>
      </c>
      <c r="AV39" s="49">
        <v>0</v>
      </c>
      <c r="AW39" s="49">
        <v>0</v>
      </c>
      <c r="AX39" s="49">
        <v>0</v>
      </c>
      <c r="AY39" s="49">
        <v>0</v>
      </c>
      <c r="AZ39" s="49">
        <v>0</v>
      </c>
      <c r="BA39" s="49">
        <v>0</v>
      </c>
      <c r="BB39" s="49">
        <v>0</v>
      </c>
      <c r="BC39" s="49">
        <v>0</v>
      </c>
      <c r="BD39" s="49">
        <v>0</v>
      </c>
      <c r="BE39" s="49">
        <v>0</v>
      </c>
      <c r="BF39" s="49">
        <v>0</v>
      </c>
      <c r="BG39" s="49">
        <v>0</v>
      </c>
      <c r="BI39" s="52">
        <f t="shared" si="0"/>
        <v>0</v>
      </c>
      <c r="BJ39" s="92"/>
      <c r="BK39" s="92"/>
      <c r="BL39" s="92"/>
      <c r="BM39" s="92"/>
      <c r="BN39" s="92"/>
      <c r="BO39" s="92"/>
      <c r="BP39" s="92"/>
      <c r="BQ39" s="92"/>
      <c r="BR39" s="92"/>
      <c r="BS39" s="92"/>
      <c r="BT39" s="92"/>
      <c r="BU39" s="92"/>
      <c r="BW39" s="52">
        <f t="shared" si="2"/>
        <v>0</v>
      </c>
      <c r="BX39" s="92"/>
      <c r="BY39" s="92"/>
      <c r="BZ39" s="92"/>
      <c r="CA39" s="92"/>
      <c r="CB39" s="92"/>
      <c r="CC39" s="92"/>
      <c r="CD39" s="92"/>
      <c r="CE39" s="92"/>
      <c r="CF39" s="92"/>
      <c r="CG39" s="92"/>
      <c r="CH39" s="92"/>
      <c r="CI39" s="92"/>
    </row>
    <row r="40" spans="2:87" s="50" customFormat="1" hidden="1" outlineLevel="2" x14ac:dyDescent="0.3">
      <c r="B40" s="72">
        <v>68</v>
      </c>
      <c r="C40" s="55" t="s">
        <v>165</v>
      </c>
      <c r="D40" s="48"/>
      <c r="E40" s="52">
        <v>0</v>
      </c>
      <c r="F40" s="49">
        <v>0</v>
      </c>
      <c r="G40" s="49">
        <v>0</v>
      </c>
      <c r="H40" s="49">
        <v>0</v>
      </c>
      <c r="I40" s="49">
        <v>0</v>
      </c>
      <c r="J40" s="49">
        <v>0</v>
      </c>
      <c r="K40" s="49">
        <v>0</v>
      </c>
      <c r="L40" s="49">
        <v>0</v>
      </c>
      <c r="M40" s="49">
        <v>0</v>
      </c>
      <c r="N40" s="49">
        <v>0</v>
      </c>
      <c r="O40" s="49">
        <v>0</v>
      </c>
      <c r="P40" s="49">
        <v>0</v>
      </c>
      <c r="Q40" s="49">
        <v>0</v>
      </c>
      <c r="S40" s="52">
        <v>0</v>
      </c>
      <c r="T40" s="49">
        <v>0</v>
      </c>
      <c r="U40" s="49">
        <v>0</v>
      </c>
      <c r="V40" s="49">
        <v>0</v>
      </c>
      <c r="W40" s="49">
        <v>0</v>
      </c>
      <c r="X40" s="49">
        <v>0</v>
      </c>
      <c r="Y40" s="49">
        <v>0</v>
      </c>
      <c r="Z40" s="49">
        <v>0</v>
      </c>
      <c r="AA40" s="49">
        <v>0</v>
      </c>
      <c r="AB40" s="49">
        <v>0</v>
      </c>
      <c r="AC40" s="49">
        <v>0</v>
      </c>
      <c r="AD40" s="49">
        <v>0</v>
      </c>
      <c r="AE40" s="49">
        <v>0</v>
      </c>
      <c r="AG40" s="52">
        <v>0</v>
      </c>
      <c r="AH40" s="49">
        <v>0</v>
      </c>
      <c r="AI40" s="49">
        <v>0</v>
      </c>
      <c r="AJ40" s="49">
        <v>0</v>
      </c>
      <c r="AK40" s="49">
        <v>0</v>
      </c>
      <c r="AL40" s="49">
        <v>0</v>
      </c>
      <c r="AM40" s="49">
        <v>0</v>
      </c>
      <c r="AN40" s="49">
        <v>0</v>
      </c>
      <c r="AO40" s="49">
        <v>0</v>
      </c>
      <c r="AP40" s="49">
        <v>0</v>
      </c>
      <c r="AQ40" s="49">
        <v>0</v>
      </c>
      <c r="AR40" s="49">
        <v>0</v>
      </c>
      <c r="AS40" s="49">
        <v>0</v>
      </c>
      <c r="AU40" s="52">
        <v>0</v>
      </c>
      <c r="AV40" s="49">
        <v>0</v>
      </c>
      <c r="AW40" s="49">
        <v>0</v>
      </c>
      <c r="AX40" s="49">
        <v>0</v>
      </c>
      <c r="AY40" s="49">
        <v>0</v>
      </c>
      <c r="AZ40" s="49">
        <v>0</v>
      </c>
      <c r="BA40" s="49">
        <v>0</v>
      </c>
      <c r="BB40" s="49">
        <v>0</v>
      </c>
      <c r="BC40" s="49">
        <v>0</v>
      </c>
      <c r="BD40" s="49">
        <v>0</v>
      </c>
      <c r="BE40" s="49">
        <v>0</v>
      </c>
      <c r="BF40" s="49">
        <v>0</v>
      </c>
      <c r="BG40" s="49">
        <v>0</v>
      </c>
      <c r="BI40" s="52">
        <f t="shared" si="0"/>
        <v>0</v>
      </c>
      <c r="BJ40" s="92"/>
      <c r="BK40" s="92"/>
      <c r="BL40" s="92"/>
      <c r="BM40" s="92"/>
      <c r="BN40" s="92"/>
      <c r="BO40" s="92"/>
      <c r="BP40" s="92"/>
      <c r="BQ40" s="92"/>
      <c r="BR40" s="92"/>
      <c r="BS40" s="92"/>
      <c r="BT40" s="92"/>
      <c r="BU40" s="92"/>
      <c r="BW40" s="52">
        <f t="shared" si="2"/>
        <v>0</v>
      </c>
      <c r="BX40" s="92"/>
      <c r="BY40" s="92"/>
      <c r="BZ40" s="92"/>
      <c r="CA40" s="92"/>
      <c r="CB40" s="92"/>
      <c r="CC40" s="92"/>
      <c r="CD40" s="92"/>
      <c r="CE40" s="92"/>
      <c r="CF40" s="92"/>
      <c r="CG40" s="92"/>
      <c r="CH40" s="92"/>
      <c r="CI40" s="92"/>
    </row>
    <row r="41" spans="2:87" s="50" customFormat="1" hidden="1" outlineLevel="2" x14ac:dyDescent="0.3">
      <c r="B41" s="72">
        <v>69</v>
      </c>
      <c r="C41" s="55" t="s">
        <v>166</v>
      </c>
      <c r="D41" s="48"/>
      <c r="E41" s="52">
        <v>0</v>
      </c>
      <c r="F41" s="49">
        <v>0</v>
      </c>
      <c r="G41" s="49">
        <v>0</v>
      </c>
      <c r="H41" s="49">
        <v>0</v>
      </c>
      <c r="I41" s="49">
        <v>0</v>
      </c>
      <c r="J41" s="49">
        <v>0</v>
      </c>
      <c r="K41" s="49">
        <v>0</v>
      </c>
      <c r="L41" s="49">
        <v>0</v>
      </c>
      <c r="M41" s="49">
        <v>0</v>
      </c>
      <c r="N41" s="49">
        <v>0</v>
      </c>
      <c r="O41" s="49">
        <v>0</v>
      </c>
      <c r="P41" s="49">
        <v>0</v>
      </c>
      <c r="Q41" s="49">
        <v>0</v>
      </c>
      <c r="S41" s="52">
        <v>0</v>
      </c>
      <c r="T41" s="49">
        <v>0</v>
      </c>
      <c r="U41" s="49">
        <v>0</v>
      </c>
      <c r="V41" s="49">
        <v>0</v>
      </c>
      <c r="W41" s="49">
        <v>0</v>
      </c>
      <c r="X41" s="49">
        <v>0</v>
      </c>
      <c r="Y41" s="49">
        <v>0</v>
      </c>
      <c r="Z41" s="49">
        <v>0</v>
      </c>
      <c r="AA41" s="49">
        <v>0</v>
      </c>
      <c r="AB41" s="49">
        <v>0</v>
      </c>
      <c r="AC41" s="49">
        <v>0</v>
      </c>
      <c r="AD41" s="49">
        <v>0</v>
      </c>
      <c r="AE41" s="49">
        <v>0</v>
      </c>
      <c r="AG41" s="52">
        <v>0</v>
      </c>
      <c r="AH41" s="49">
        <v>0</v>
      </c>
      <c r="AI41" s="49">
        <v>0</v>
      </c>
      <c r="AJ41" s="49">
        <v>0</v>
      </c>
      <c r="AK41" s="49">
        <v>0</v>
      </c>
      <c r="AL41" s="49">
        <v>0</v>
      </c>
      <c r="AM41" s="49">
        <v>0</v>
      </c>
      <c r="AN41" s="49">
        <v>0</v>
      </c>
      <c r="AO41" s="49">
        <v>0</v>
      </c>
      <c r="AP41" s="49">
        <v>0</v>
      </c>
      <c r="AQ41" s="49">
        <v>0</v>
      </c>
      <c r="AR41" s="49">
        <v>0</v>
      </c>
      <c r="AS41" s="49">
        <v>0</v>
      </c>
      <c r="AU41" s="52">
        <v>0</v>
      </c>
      <c r="AV41" s="49">
        <v>0</v>
      </c>
      <c r="AW41" s="49">
        <v>0</v>
      </c>
      <c r="AX41" s="49">
        <v>0</v>
      </c>
      <c r="AY41" s="49">
        <v>0</v>
      </c>
      <c r="AZ41" s="49">
        <v>0</v>
      </c>
      <c r="BA41" s="49">
        <v>0</v>
      </c>
      <c r="BB41" s="49">
        <v>0</v>
      </c>
      <c r="BC41" s="49">
        <v>0</v>
      </c>
      <c r="BD41" s="49">
        <v>0</v>
      </c>
      <c r="BE41" s="49">
        <v>0</v>
      </c>
      <c r="BF41" s="49">
        <v>0</v>
      </c>
      <c r="BG41" s="49">
        <v>0</v>
      </c>
      <c r="BI41" s="52">
        <f t="shared" si="0"/>
        <v>0</v>
      </c>
      <c r="BJ41" s="92"/>
      <c r="BK41" s="92"/>
      <c r="BL41" s="92"/>
      <c r="BM41" s="92"/>
      <c r="BN41" s="92"/>
      <c r="BO41" s="92"/>
      <c r="BP41" s="92"/>
      <c r="BQ41" s="92"/>
      <c r="BR41" s="92"/>
      <c r="BS41" s="92"/>
      <c r="BT41" s="92"/>
      <c r="BU41" s="92"/>
      <c r="BW41" s="52">
        <f t="shared" si="2"/>
        <v>0</v>
      </c>
      <c r="BX41" s="92"/>
      <c r="BY41" s="92"/>
      <c r="BZ41" s="92"/>
      <c r="CA41" s="92"/>
      <c r="CB41" s="92"/>
      <c r="CC41" s="92"/>
      <c r="CD41" s="92"/>
      <c r="CE41" s="92"/>
      <c r="CF41" s="92"/>
      <c r="CG41" s="92"/>
      <c r="CH41" s="92"/>
      <c r="CI41" s="92"/>
    </row>
    <row r="42" spans="2:87" s="50" customFormat="1" hidden="1" outlineLevel="1" x14ac:dyDescent="0.3">
      <c r="B42" s="72">
        <v>26</v>
      </c>
      <c r="C42" s="53" t="s">
        <v>167</v>
      </c>
      <c r="D42" s="54"/>
      <c r="E42" s="52">
        <v>0</v>
      </c>
      <c r="F42" s="49">
        <v>0</v>
      </c>
      <c r="G42" s="49">
        <v>0</v>
      </c>
      <c r="H42" s="49">
        <v>0</v>
      </c>
      <c r="I42" s="49">
        <v>0</v>
      </c>
      <c r="J42" s="49">
        <v>0</v>
      </c>
      <c r="K42" s="49">
        <v>0</v>
      </c>
      <c r="L42" s="49">
        <v>0</v>
      </c>
      <c r="M42" s="49">
        <v>0</v>
      </c>
      <c r="N42" s="49">
        <v>0</v>
      </c>
      <c r="O42" s="49">
        <v>0</v>
      </c>
      <c r="P42" s="49">
        <v>0</v>
      </c>
      <c r="Q42" s="49">
        <v>0</v>
      </c>
      <c r="S42" s="52">
        <v>0</v>
      </c>
      <c r="T42" s="49">
        <v>0</v>
      </c>
      <c r="U42" s="49">
        <v>0</v>
      </c>
      <c r="V42" s="49">
        <v>0</v>
      </c>
      <c r="W42" s="49">
        <v>0</v>
      </c>
      <c r="X42" s="49">
        <v>0</v>
      </c>
      <c r="Y42" s="49">
        <v>0</v>
      </c>
      <c r="Z42" s="49">
        <v>0</v>
      </c>
      <c r="AA42" s="49">
        <v>0</v>
      </c>
      <c r="AB42" s="49">
        <v>0</v>
      </c>
      <c r="AC42" s="49">
        <v>0</v>
      </c>
      <c r="AD42" s="49">
        <v>0</v>
      </c>
      <c r="AE42" s="49">
        <v>0</v>
      </c>
      <c r="AG42" s="52">
        <v>0</v>
      </c>
      <c r="AH42" s="49">
        <v>0</v>
      </c>
      <c r="AI42" s="49">
        <v>0</v>
      </c>
      <c r="AJ42" s="49">
        <v>0</v>
      </c>
      <c r="AK42" s="49">
        <v>0</v>
      </c>
      <c r="AL42" s="49">
        <v>0</v>
      </c>
      <c r="AM42" s="49">
        <v>0</v>
      </c>
      <c r="AN42" s="49">
        <v>0</v>
      </c>
      <c r="AO42" s="49">
        <v>0</v>
      </c>
      <c r="AP42" s="49">
        <v>0</v>
      </c>
      <c r="AQ42" s="49">
        <v>0</v>
      </c>
      <c r="AR42" s="49">
        <v>0</v>
      </c>
      <c r="AS42" s="49">
        <v>0</v>
      </c>
      <c r="AU42" s="52">
        <v>0</v>
      </c>
      <c r="AV42" s="49">
        <v>0</v>
      </c>
      <c r="AW42" s="49">
        <v>0</v>
      </c>
      <c r="AX42" s="49">
        <v>0</v>
      </c>
      <c r="AY42" s="49">
        <v>0</v>
      </c>
      <c r="AZ42" s="49">
        <v>0</v>
      </c>
      <c r="BA42" s="49">
        <v>0</v>
      </c>
      <c r="BB42" s="49">
        <v>0</v>
      </c>
      <c r="BC42" s="49">
        <v>0</v>
      </c>
      <c r="BD42" s="49">
        <v>0</v>
      </c>
      <c r="BE42" s="49">
        <v>0</v>
      </c>
      <c r="BF42" s="49">
        <v>0</v>
      </c>
      <c r="BG42" s="49">
        <v>0</v>
      </c>
      <c r="BI42" s="52">
        <f t="shared" si="0"/>
        <v>0</v>
      </c>
      <c r="BJ42" s="92"/>
      <c r="BK42" s="92"/>
      <c r="BL42" s="92"/>
      <c r="BM42" s="92"/>
      <c r="BN42" s="92"/>
      <c r="BO42" s="92"/>
      <c r="BP42" s="92"/>
      <c r="BQ42" s="92"/>
      <c r="BR42" s="92"/>
      <c r="BS42" s="92"/>
      <c r="BT42" s="92"/>
      <c r="BU42" s="92"/>
      <c r="BW42" s="52">
        <f t="shared" si="2"/>
        <v>0</v>
      </c>
      <c r="BX42" s="92"/>
      <c r="BY42" s="92"/>
      <c r="BZ42" s="92"/>
      <c r="CA42" s="92"/>
      <c r="CB42" s="92"/>
      <c r="CC42" s="92"/>
      <c r="CD42" s="92"/>
      <c r="CE42" s="92"/>
      <c r="CF42" s="92"/>
      <c r="CG42" s="92"/>
      <c r="CH42" s="92"/>
      <c r="CI42" s="92"/>
    </row>
    <row r="43" spans="2:87" s="50" customFormat="1" ht="13.5" hidden="1" customHeight="1" outlineLevel="1" x14ac:dyDescent="0.3">
      <c r="B43" s="72">
        <v>27</v>
      </c>
      <c r="C43" s="53" t="s">
        <v>168</v>
      </c>
      <c r="D43" s="54"/>
      <c r="E43" s="52">
        <v>0</v>
      </c>
      <c r="F43" s="49">
        <v>0</v>
      </c>
      <c r="G43" s="49">
        <v>0</v>
      </c>
      <c r="H43" s="49">
        <v>0</v>
      </c>
      <c r="I43" s="49">
        <v>0</v>
      </c>
      <c r="J43" s="49">
        <v>0</v>
      </c>
      <c r="K43" s="49">
        <v>0</v>
      </c>
      <c r="L43" s="49">
        <v>0</v>
      </c>
      <c r="M43" s="49">
        <v>0</v>
      </c>
      <c r="N43" s="49">
        <v>0</v>
      </c>
      <c r="O43" s="49">
        <v>0</v>
      </c>
      <c r="P43" s="49">
        <v>0</v>
      </c>
      <c r="Q43" s="49">
        <v>0</v>
      </c>
      <c r="S43" s="52">
        <v>0</v>
      </c>
      <c r="T43" s="49">
        <v>0</v>
      </c>
      <c r="U43" s="49">
        <v>0</v>
      </c>
      <c r="V43" s="49">
        <v>0</v>
      </c>
      <c r="W43" s="49">
        <v>0</v>
      </c>
      <c r="X43" s="49">
        <v>0</v>
      </c>
      <c r="Y43" s="49">
        <v>0</v>
      </c>
      <c r="Z43" s="49">
        <v>0</v>
      </c>
      <c r="AA43" s="49">
        <v>0</v>
      </c>
      <c r="AB43" s="49">
        <v>0</v>
      </c>
      <c r="AC43" s="49">
        <v>0</v>
      </c>
      <c r="AD43" s="49">
        <v>0</v>
      </c>
      <c r="AE43" s="49">
        <v>0</v>
      </c>
      <c r="AG43" s="52">
        <v>0</v>
      </c>
      <c r="AH43" s="49">
        <v>0</v>
      </c>
      <c r="AI43" s="49">
        <v>0</v>
      </c>
      <c r="AJ43" s="49">
        <v>0</v>
      </c>
      <c r="AK43" s="49">
        <v>0</v>
      </c>
      <c r="AL43" s="49">
        <v>0</v>
      </c>
      <c r="AM43" s="49">
        <v>0</v>
      </c>
      <c r="AN43" s="49">
        <v>0</v>
      </c>
      <c r="AO43" s="49">
        <v>0</v>
      </c>
      <c r="AP43" s="49">
        <v>0</v>
      </c>
      <c r="AQ43" s="49">
        <v>0</v>
      </c>
      <c r="AR43" s="49">
        <v>0</v>
      </c>
      <c r="AS43" s="49">
        <v>0</v>
      </c>
      <c r="AU43" s="52">
        <v>0</v>
      </c>
      <c r="AV43" s="49">
        <v>0</v>
      </c>
      <c r="AW43" s="49">
        <v>0</v>
      </c>
      <c r="AX43" s="49">
        <v>0</v>
      </c>
      <c r="AY43" s="49">
        <v>0</v>
      </c>
      <c r="AZ43" s="49">
        <v>0</v>
      </c>
      <c r="BA43" s="49">
        <v>0</v>
      </c>
      <c r="BB43" s="49">
        <v>0</v>
      </c>
      <c r="BC43" s="49">
        <v>0</v>
      </c>
      <c r="BD43" s="49">
        <v>0</v>
      </c>
      <c r="BE43" s="49">
        <v>0</v>
      </c>
      <c r="BF43" s="49">
        <v>0</v>
      </c>
      <c r="BG43" s="49">
        <v>0</v>
      </c>
      <c r="BI43" s="52">
        <f t="shared" si="0"/>
        <v>0</v>
      </c>
      <c r="BJ43" s="92"/>
      <c r="BK43" s="92"/>
      <c r="BL43" s="92"/>
      <c r="BM43" s="92"/>
      <c r="BN43" s="92"/>
      <c r="BO43" s="92"/>
      <c r="BP43" s="92"/>
      <c r="BQ43" s="92"/>
      <c r="BR43" s="92"/>
      <c r="BS43" s="92"/>
      <c r="BT43" s="92"/>
      <c r="BU43" s="92"/>
      <c r="BW43" s="52">
        <f t="shared" si="2"/>
        <v>0</v>
      </c>
      <c r="BX43" s="92"/>
      <c r="BY43" s="92"/>
      <c r="BZ43" s="92"/>
      <c r="CA43" s="92"/>
      <c r="CB43" s="92"/>
      <c r="CC43" s="92"/>
      <c r="CD43" s="92"/>
      <c r="CE43" s="92"/>
      <c r="CF43" s="92"/>
      <c r="CG43" s="92"/>
      <c r="CH43" s="92"/>
      <c r="CI43" s="92"/>
    </row>
    <row r="44" spans="2:87" s="40" customFormat="1" collapsed="1" x14ac:dyDescent="0.3">
      <c r="B44" s="71"/>
      <c r="C44" s="57" t="s">
        <v>169</v>
      </c>
      <c r="D44" s="42"/>
      <c r="E44" s="43">
        <v>290356.01199999999</v>
      </c>
      <c r="F44" s="43">
        <v>22892.286</v>
      </c>
      <c r="G44" s="43">
        <v>24650.835999999996</v>
      </c>
      <c r="H44" s="43">
        <v>23471.3</v>
      </c>
      <c r="I44" s="43">
        <v>24296.553</v>
      </c>
      <c r="J44" s="43">
        <v>19002.204000000002</v>
      </c>
      <c r="K44" s="43">
        <v>24994.239000000001</v>
      </c>
      <c r="L44" s="43">
        <v>21620.084999999999</v>
      </c>
      <c r="M44" s="43">
        <v>21732.568000000003</v>
      </c>
      <c r="N44" s="43">
        <v>30408.388999999999</v>
      </c>
      <c r="O44" s="43">
        <v>26518.338999999996</v>
      </c>
      <c r="P44" s="43">
        <v>24272.393</v>
      </c>
      <c r="Q44" s="43">
        <v>26496.82</v>
      </c>
      <c r="S44" s="43">
        <v>332203.39699999994</v>
      </c>
      <c r="T44" s="43">
        <v>27139.004999999997</v>
      </c>
      <c r="U44" s="43">
        <v>41099.998000000007</v>
      </c>
      <c r="V44" s="43">
        <v>26139.618999999999</v>
      </c>
      <c r="W44" s="43">
        <v>28222</v>
      </c>
      <c r="X44" s="43">
        <v>19746.575999999997</v>
      </c>
      <c r="Y44" s="43">
        <v>27406.760000000002</v>
      </c>
      <c r="Z44" s="43">
        <v>26580.723999999995</v>
      </c>
      <c r="AA44" s="43">
        <v>28189.294000000002</v>
      </c>
      <c r="AB44" s="43">
        <v>20283.579000000002</v>
      </c>
      <c r="AC44" s="43">
        <v>23423.81</v>
      </c>
      <c r="AD44" s="43">
        <v>22341.986000000001</v>
      </c>
      <c r="AE44" s="43">
        <v>41630.045999999995</v>
      </c>
      <c r="AG44" s="43">
        <v>322129.62300000002</v>
      </c>
      <c r="AH44" s="43">
        <v>38318.481000000007</v>
      </c>
      <c r="AI44" s="43">
        <v>21467.514000000003</v>
      </c>
      <c r="AJ44" s="43">
        <v>31672.472999999998</v>
      </c>
      <c r="AK44" s="43">
        <v>25136.204999999994</v>
      </c>
      <c r="AL44" s="43">
        <v>24686.063000000006</v>
      </c>
      <c r="AM44" s="43">
        <v>27090.059999999998</v>
      </c>
      <c r="AN44" s="43">
        <v>22184.658000000003</v>
      </c>
      <c r="AO44" s="43">
        <v>24481.339000000004</v>
      </c>
      <c r="AP44" s="43">
        <v>26256.578000000001</v>
      </c>
      <c r="AQ44" s="43">
        <v>29779.995000000003</v>
      </c>
      <c r="AR44" s="43">
        <v>22745.098000000002</v>
      </c>
      <c r="AS44" s="43">
        <v>28311.159</v>
      </c>
      <c r="AU44" s="43">
        <v>316929.995</v>
      </c>
      <c r="AV44" s="43">
        <v>31430.951000000005</v>
      </c>
      <c r="AW44" s="43">
        <v>27250.606</v>
      </c>
      <c r="AX44" s="43">
        <v>21798.995999999996</v>
      </c>
      <c r="AY44" s="43">
        <v>24085.557000000004</v>
      </c>
      <c r="AZ44" s="43">
        <v>21930.847999999998</v>
      </c>
      <c r="BA44" s="43">
        <v>27671.062000000002</v>
      </c>
      <c r="BB44" s="43">
        <v>38935.906999999999</v>
      </c>
      <c r="BC44" s="43">
        <v>41700.431000000004</v>
      </c>
      <c r="BD44" s="43">
        <v>43190.816000000006</v>
      </c>
      <c r="BE44" s="43">
        <v>40377.192000000003</v>
      </c>
      <c r="BF44" s="43">
        <v>40542.478999999992</v>
      </c>
      <c r="BG44" s="43">
        <v>42294.023000000001</v>
      </c>
      <c r="BI44" s="43">
        <f t="shared" si="0"/>
        <v>301397.19500000001</v>
      </c>
      <c r="BJ44" s="43">
        <f>BJ45+BJ102+BJ115+BJ121</f>
        <v>29492.14</v>
      </c>
      <c r="BK44" s="43">
        <f t="shared" ref="BK44:BU44" si="104">BK45+BK102+BK115+BK121</f>
        <v>33451.584999999992</v>
      </c>
      <c r="BL44" s="43">
        <f t="shared" si="104"/>
        <v>22941.661999999997</v>
      </c>
      <c r="BM44" s="43">
        <f t="shared" si="104"/>
        <v>23108.374</v>
      </c>
      <c r="BN44" s="43">
        <f t="shared" si="104"/>
        <v>22146.444</v>
      </c>
      <c r="BO44" s="43">
        <f t="shared" si="104"/>
        <v>24280.553000000004</v>
      </c>
      <c r="BP44" s="43">
        <f t="shared" si="104"/>
        <v>22760.543000000001</v>
      </c>
      <c r="BQ44" s="43">
        <f t="shared" si="104"/>
        <v>21961.611999999997</v>
      </c>
      <c r="BR44" s="43">
        <f t="shared" si="104"/>
        <v>23329.222999999994</v>
      </c>
      <c r="BS44" s="43">
        <f t="shared" si="104"/>
        <v>24476.531999999996</v>
      </c>
      <c r="BT44" s="43">
        <f t="shared" si="104"/>
        <v>23515.054000000004</v>
      </c>
      <c r="BU44" s="43">
        <f t="shared" si="104"/>
        <v>29933.473000000002</v>
      </c>
      <c r="BW44" s="43">
        <f t="shared" si="2"/>
        <v>335676.82792434248</v>
      </c>
      <c r="BX44" s="43">
        <f>BX45+BX102+BX115+BX121</f>
        <v>31333.22307</v>
      </c>
      <c r="BY44" s="43">
        <f t="shared" ref="BY44" si="105">BY45+BY102+BY115+BY121</f>
        <v>24893.01352</v>
      </c>
      <c r="BZ44" s="43">
        <f t="shared" ref="BZ44" si="106">BZ45+BZ102+BZ115+BZ121</f>
        <v>21080.586140000003</v>
      </c>
      <c r="CA44" s="43">
        <f t="shared" ref="CA44" si="107">CA45+CA102+CA115+CA121</f>
        <v>18191.998529999997</v>
      </c>
      <c r="CB44" s="43">
        <f t="shared" ref="CB44" si="108">CB45+CB102+CB115+CB121</f>
        <v>19883.251219999998</v>
      </c>
      <c r="CC44" s="43">
        <f t="shared" ref="CC44" si="109">CC45+CC102+CC115+CC121</f>
        <v>24248.63637</v>
      </c>
      <c r="CD44" s="43">
        <f t="shared" ref="CD44" si="110">CD45+CD102+CD115+CD121</f>
        <v>25761.802900000002</v>
      </c>
      <c r="CE44" s="43">
        <f t="shared" ref="CE44" si="111">CE45+CE102+CE115+CE121</f>
        <v>27732.190140555555</v>
      </c>
      <c r="CF44" s="43">
        <f t="shared" ref="CF44" si="112">CF45+CF102+CF115+CF121</f>
        <v>34125.214638748883</v>
      </c>
      <c r="CG44" s="43">
        <f t="shared" ref="CG44" si="113">CG45+CG102+CG115+CG121</f>
        <v>34135.535200718332</v>
      </c>
      <c r="CH44" s="43">
        <f t="shared" ref="CH44" si="114">CH45+CH102+CH115+CH121</f>
        <v>28983.251409024026</v>
      </c>
      <c r="CI44" s="43">
        <f t="shared" ref="CI44" si="115">CI45+CI102+CI115+CI121</f>
        <v>45308.124785295673</v>
      </c>
    </row>
    <row r="45" spans="2:87" x14ac:dyDescent="0.3">
      <c r="B45" s="187">
        <v>5</v>
      </c>
      <c r="C45" s="45" t="s">
        <v>170</v>
      </c>
      <c r="D45" s="34"/>
      <c r="E45" s="46">
        <v>266162.61300000001</v>
      </c>
      <c r="F45" s="46">
        <v>21707.316999999999</v>
      </c>
      <c r="G45" s="46">
        <v>22006.259999999995</v>
      </c>
      <c r="H45" s="46">
        <v>22632.513999999999</v>
      </c>
      <c r="I45" s="46">
        <v>23982.183000000001</v>
      </c>
      <c r="J45" s="46">
        <v>18604.471000000001</v>
      </c>
      <c r="K45" s="46">
        <v>24325.153000000002</v>
      </c>
      <c r="L45" s="46">
        <v>21232.777999999998</v>
      </c>
      <c r="M45" s="46">
        <v>21384.828000000001</v>
      </c>
      <c r="N45" s="46">
        <v>21213.550999999999</v>
      </c>
      <c r="O45" s="46">
        <v>23174.377999999997</v>
      </c>
      <c r="P45" s="46">
        <v>19825.066999999999</v>
      </c>
      <c r="Q45" s="46">
        <v>26074.113000000001</v>
      </c>
      <c r="S45" s="46">
        <v>309012.36200000002</v>
      </c>
      <c r="T45" s="46">
        <v>26010.558999999997</v>
      </c>
      <c r="U45" s="46">
        <v>29356.189000000006</v>
      </c>
      <c r="V45" s="46">
        <v>24474.805</v>
      </c>
      <c r="W45" s="46">
        <v>27262.847999999998</v>
      </c>
      <c r="X45" s="46">
        <v>19113.821999999996</v>
      </c>
      <c r="Y45" s="46">
        <v>26774.006000000001</v>
      </c>
      <c r="Z45" s="46">
        <v>26000.517999999996</v>
      </c>
      <c r="AA45" s="46">
        <v>27620.646000000001</v>
      </c>
      <c r="AB45" s="46">
        <v>20265.398000000001</v>
      </c>
      <c r="AC45" s="46">
        <v>23228.603000000003</v>
      </c>
      <c r="AD45" s="46">
        <v>21736.679</v>
      </c>
      <c r="AE45" s="46">
        <v>37168.288999999997</v>
      </c>
      <c r="AG45" s="46">
        <v>311517.31200000003</v>
      </c>
      <c r="AH45" s="46">
        <v>35820.365000000005</v>
      </c>
      <c r="AI45" s="46">
        <v>21467.514000000003</v>
      </c>
      <c r="AJ45" s="46">
        <v>26927.928999999996</v>
      </c>
      <c r="AK45" s="46">
        <v>23912.814999999995</v>
      </c>
      <c r="AL45" s="46">
        <v>24104.019000000004</v>
      </c>
      <c r="AM45" s="46">
        <v>27075.726999999999</v>
      </c>
      <c r="AN45" s="46">
        <v>22168.668000000001</v>
      </c>
      <c r="AO45" s="46">
        <v>24477.533000000003</v>
      </c>
      <c r="AP45" s="46">
        <v>26243.578000000001</v>
      </c>
      <c r="AQ45" s="46">
        <v>29143.203000000001</v>
      </c>
      <c r="AR45" s="46">
        <v>22304.95</v>
      </c>
      <c r="AS45" s="46">
        <v>27871.010999999999</v>
      </c>
      <c r="AU45" s="46">
        <v>305663.04800000001</v>
      </c>
      <c r="AV45" s="46">
        <v>31429.026000000005</v>
      </c>
      <c r="AW45" s="46">
        <v>26027.216</v>
      </c>
      <c r="AX45" s="46">
        <v>21204.841999999997</v>
      </c>
      <c r="AY45" s="46">
        <v>23503.513000000003</v>
      </c>
      <c r="AZ45" s="46">
        <v>21912.248</v>
      </c>
      <c r="BA45" s="46">
        <v>27671.062000000002</v>
      </c>
      <c r="BB45" s="46">
        <v>36959.014999999999</v>
      </c>
      <c r="BC45" s="46">
        <v>35576.823000000004</v>
      </c>
      <c r="BD45" s="46">
        <v>36462.090000000004</v>
      </c>
      <c r="BE45" s="46">
        <v>34235.592000000004</v>
      </c>
      <c r="BF45" s="46">
        <v>34400.878999999994</v>
      </c>
      <c r="BG45" s="46">
        <v>38227.595000000001</v>
      </c>
      <c r="BI45" s="46">
        <f t="shared" si="0"/>
        <v>296001.734</v>
      </c>
      <c r="BJ45" s="46">
        <f>BJ46+BJ63+BJ76+BJ81+BJ93</f>
        <v>29492.14</v>
      </c>
      <c r="BK45" s="46">
        <f t="shared" ref="BK45:BU45" si="116">BK46+BK63+BK76+BK81+BK93</f>
        <v>32864.458999999995</v>
      </c>
      <c r="BL45" s="46">
        <f t="shared" si="116"/>
        <v>22941.661999999997</v>
      </c>
      <c r="BM45" s="46">
        <f t="shared" si="116"/>
        <v>22524.531999999999</v>
      </c>
      <c r="BN45" s="46">
        <f t="shared" si="116"/>
        <v>20802.986000000001</v>
      </c>
      <c r="BO45" s="46">
        <f t="shared" si="116"/>
        <v>22939.236000000004</v>
      </c>
      <c r="BP45" s="46">
        <f t="shared" si="116"/>
        <v>21986.398000000001</v>
      </c>
      <c r="BQ45" s="46">
        <f t="shared" si="116"/>
        <v>21202.338999999996</v>
      </c>
      <c r="BR45" s="46">
        <f t="shared" si="116"/>
        <v>23322.922999999995</v>
      </c>
      <c r="BS45" s="46">
        <f t="shared" si="116"/>
        <v>24476.531999999996</v>
      </c>
      <c r="BT45" s="46">
        <f t="shared" si="116"/>
        <v>23515.054000000004</v>
      </c>
      <c r="BU45" s="46">
        <f t="shared" si="116"/>
        <v>29933.473000000002</v>
      </c>
      <c r="BW45" s="46">
        <f t="shared" si="2"/>
        <v>322301.48013592337</v>
      </c>
      <c r="BX45" s="46">
        <f>BX46+BX63+BX76+BX81+BX93</f>
        <v>31333.22307</v>
      </c>
      <c r="BY45" s="46">
        <f t="shared" ref="BY45" si="117">BY46+BY63+BY76+BY81+BY93</f>
        <v>24893.01352</v>
      </c>
      <c r="BZ45" s="46">
        <f t="shared" ref="BZ45" si="118">BZ46+BZ63+BZ76+BZ81+BZ93</f>
        <v>21069.586140000003</v>
      </c>
      <c r="CA45" s="46">
        <f t="shared" ref="CA45" si="119">CA46+CA63+CA76+CA81+CA93</f>
        <v>18191.998529999997</v>
      </c>
      <c r="CB45" s="46">
        <f t="shared" ref="CB45" si="120">CB46+CB63+CB76+CB81+CB93</f>
        <v>19883.251219999998</v>
      </c>
      <c r="CC45" s="46">
        <f t="shared" ref="CC45" si="121">CC46+CC63+CC76+CC81+CC93</f>
        <v>24248.63637</v>
      </c>
      <c r="CD45" s="46">
        <f t="shared" ref="CD45" si="122">CD46+CD63+CD76+CD81+CD93</f>
        <v>25761.802900000002</v>
      </c>
      <c r="CE45" s="46">
        <f t="shared" ref="CE45" si="123">CE46+CE63+CE76+CE81+CE93</f>
        <v>27732.190140555555</v>
      </c>
      <c r="CF45" s="46">
        <f t="shared" ref="CF45" si="124">CF46+CF63+CF76+CF81+CF93</f>
        <v>34112.769638748883</v>
      </c>
      <c r="CG45" s="46">
        <f t="shared" ref="CG45" si="125">CG46+CG63+CG76+CG81+CG93</f>
        <v>34033.090200718332</v>
      </c>
      <c r="CH45" s="46">
        <f t="shared" ref="CH45" si="126">CH46+CH63+CH76+CH81+CH93</f>
        <v>25424.41106814778</v>
      </c>
      <c r="CI45" s="46">
        <f t="shared" ref="CI45" si="127">CI46+CI63+CI76+CI81+CI93</f>
        <v>35617.507337752766</v>
      </c>
    </row>
    <row r="46" spans="2:87" s="33" customFormat="1" hidden="1" outlineLevel="1" x14ac:dyDescent="0.3">
      <c r="B46" s="72">
        <v>28</v>
      </c>
      <c r="C46" s="185" t="s">
        <v>171</v>
      </c>
      <c r="D46" s="186"/>
      <c r="E46" s="61">
        <v>159167.88999999998</v>
      </c>
      <c r="F46" s="61">
        <v>13824.698</v>
      </c>
      <c r="G46" s="61">
        <v>13044.717999999997</v>
      </c>
      <c r="H46" s="61">
        <v>12480.181</v>
      </c>
      <c r="I46" s="61">
        <v>12974.614</v>
      </c>
      <c r="J46" s="61">
        <v>11807.089</v>
      </c>
      <c r="K46" s="61">
        <v>14464.169</v>
      </c>
      <c r="L46" s="61">
        <v>12276.600999999999</v>
      </c>
      <c r="M46" s="61">
        <v>13560.146000000001</v>
      </c>
      <c r="N46" s="61">
        <v>12126.553999999998</v>
      </c>
      <c r="O46" s="61">
        <v>14086.029999999999</v>
      </c>
      <c r="P46" s="61">
        <v>11681.287999999999</v>
      </c>
      <c r="Q46" s="61">
        <v>16841.802</v>
      </c>
      <c r="S46" s="61">
        <v>172628.57699999999</v>
      </c>
      <c r="T46" s="61">
        <v>15553.376</v>
      </c>
      <c r="U46" s="61">
        <v>14080.530000000002</v>
      </c>
      <c r="V46" s="61">
        <v>13231.030999999999</v>
      </c>
      <c r="W46" s="61">
        <v>13641.393999999997</v>
      </c>
      <c r="X46" s="61">
        <v>12104.860999999997</v>
      </c>
      <c r="Y46" s="61">
        <v>15910.92</v>
      </c>
      <c r="Z46" s="61">
        <v>13861.011</v>
      </c>
      <c r="AA46" s="61">
        <v>15910.586000000003</v>
      </c>
      <c r="AB46" s="61">
        <v>11210.048000000003</v>
      </c>
      <c r="AC46" s="61">
        <v>13566.550999999999</v>
      </c>
      <c r="AD46" s="61">
        <v>13419.606999999998</v>
      </c>
      <c r="AE46" s="61">
        <v>20138.661999999997</v>
      </c>
      <c r="AG46" s="61">
        <v>185116.45999999996</v>
      </c>
      <c r="AH46" s="61">
        <v>17972.013999999999</v>
      </c>
      <c r="AI46" s="61">
        <v>14545.485000000002</v>
      </c>
      <c r="AJ46" s="61">
        <v>15752.705</v>
      </c>
      <c r="AK46" s="61">
        <v>15002.66</v>
      </c>
      <c r="AL46" s="61">
        <v>16631.166000000001</v>
      </c>
      <c r="AM46" s="61">
        <v>15693.498</v>
      </c>
      <c r="AN46" s="61">
        <v>12723.846</v>
      </c>
      <c r="AO46" s="61">
        <v>14645.179999999998</v>
      </c>
      <c r="AP46" s="61">
        <v>15240.657000000001</v>
      </c>
      <c r="AQ46" s="61">
        <v>16223.66</v>
      </c>
      <c r="AR46" s="61">
        <v>12892.123</v>
      </c>
      <c r="AS46" s="61">
        <v>17793.466</v>
      </c>
      <c r="AU46" s="61">
        <v>190160.63399999999</v>
      </c>
      <c r="AV46" s="61">
        <v>18351.316000000006</v>
      </c>
      <c r="AW46" s="61">
        <v>16592.471999999998</v>
      </c>
      <c r="AX46" s="61">
        <v>14573.892999999998</v>
      </c>
      <c r="AY46" s="61">
        <v>16428.300999999999</v>
      </c>
      <c r="AZ46" s="61">
        <v>13663.344000000001</v>
      </c>
      <c r="BA46" s="61">
        <v>15865.098000000002</v>
      </c>
      <c r="BB46" s="61">
        <v>16980.201999999997</v>
      </c>
      <c r="BC46" s="61">
        <v>16553.349000000002</v>
      </c>
      <c r="BD46" s="61">
        <v>15609.447000000002</v>
      </c>
      <c r="BE46" s="61">
        <v>15617.862000000003</v>
      </c>
      <c r="BF46" s="61">
        <v>15761.314</v>
      </c>
      <c r="BG46" s="61">
        <v>19982.593000000001</v>
      </c>
      <c r="BI46" s="61">
        <f t="shared" si="0"/>
        <v>188431.272</v>
      </c>
      <c r="BJ46" s="61">
        <f>SUM(BJ47:BJ62)</f>
        <v>18473.902000000002</v>
      </c>
      <c r="BK46" s="61">
        <f t="shared" ref="BK46:BU46" si="128">SUM(BK47:BK62)</f>
        <v>15600.389999999998</v>
      </c>
      <c r="BL46" s="61">
        <f t="shared" si="128"/>
        <v>14203.181999999997</v>
      </c>
      <c r="BM46" s="61">
        <f t="shared" si="128"/>
        <v>14949.179000000004</v>
      </c>
      <c r="BN46" s="61">
        <f t="shared" si="128"/>
        <v>14753.34</v>
      </c>
      <c r="BO46" s="61">
        <f t="shared" si="128"/>
        <v>15736.299000000003</v>
      </c>
      <c r="BP46" s="61">
        <f t="shared" si="128"/>
        <v>14706.142</v>
      </c>
      <c r="BQ46" s="61">
        <f t="shared" si="128"/>
        <v>14218.954999999998</v>
      </c>
      <c r="BR46" s="61">
        <f t="shared" si="128"/>
        <v>14373.332999999997</v>
      </c>
      <c r="BS46" s="61">
        <f t="shared" si="128"/>
        <v>16593.858999999997</v>
      </c>
      <c r="BT46" s="61">
        <f t="shared" si="128"/>
        <v>14374.508000000002</v>
      </c>
      <c r="BU46" s="61">
        <f t="shared" si="128"/>
        <v>20448.183000000001</v>
      </c>
      <c r="BW46" s="181">
        <f t="shared" si="2"/>
        <v>195223.89227844443</v>
      </c>
      <c r="BX46" s="61">
        <f>SUM(BX47:BX62)</f>
        <v>17339.06365</v>
      </c>
      <c r="BY46" s="61">
        <f t="shared" ref="BY46:CI46" si="129">SUM(BY47:BY62)</f>
        <v>14657.935279999998</v>
      </c>
      <c r="BZ46" s="61">
        <f t="shared" si="129"/>
        <v>14406.883920000002</v>
      </c>
      <c r="CA46" s="61">
        <f t="shared" si="129"/>
        <v>14227.67539</v>
      </c>
      <c r="CB46" s="61">
        <f t="shared" si="129"/>
        <v>13878.145189999999</v>
      </c>
      <c r="CC46" s="61">
        <f t="shared" si="129"/>
        <v>15777.781919999999</v>
      </c>
      <c r="CD46" s="61">
        <f t="shared" si="129"/>
        <v>14613.841220000002</v>
      </c>
      <c r="CE46" s="61">
        <f t="shared" si="129"/>
        <v>14996.580302222224</v>
      </c>
      <c r="CF46" s="61">
        <f t="shared" si="129"/>
        <v>20284.344426222218</v>
      </c>
      <c r="CG46" s="61">
        <f t="shared" si="129"/>
        <v>16846.46472</v>
      </c>
      <c r="CH46" s="61">
        <f t="shared" si="129"/>
        <v>15783.44821</v>
      </c>
      <c r="CI46" s="61">
        <f t="shared" si="129"/>
        <v>22411.728049999991</v>
      </c>
    </row>
    <row r="47" spans="2:87" s="50" customFormat="1" hidden="1" outlineLevel="2" x14ac:dyDescent="0.3">
      <c r="B47" s="72">
        <v>70</v>
      </c>
      <c r="C47" s="55" t="s">
        <v>172</v>
      </c>
      <c r="D47" s="48"/>
      <c r="E47" s="49">
        <v>64934.328999999998</v>
      </c>
      <c r="F47" s="49">
        <v>4794.1679999999997</v>
      </c>
      <c r="G47" s="49">
        <v>5171.8130000000001</v>
      </c>
      <c r="H47" s="49">
        <v>5008.7560000000003</v>
      </c>
      <c r="I47" s="49">
        <v>5904.7749999999996</v>
      </c>
      <c r="J47" s="49">
        <v>5319.5950000000003</v>
      </c>
      <c r="K47" s="49">
        <v>5494.43</v>
      </c>
      <c r="L47" s="49">
        <v>4891.857</v>
      </c>
      <c r="M47" s="49">
        <v>5775.4139999999998</v>
      </c>
      <c r="N47" s="49">
        <v>5570.9179999999997</v>
      </c>
      <c r="O47" s="49">
        <v>5361.2730000000001</v>
      </c>
      <c r="P47" s="49">
        <v>5460.4449999999997</v>
      </c>
      <c r="Q47" s="49">
        <v>6180.8850000000002</v>
      </c>
      <c r="S47" s="49">
        <v>96352.427999999985</v>
      </c>
      <c r="T47" s="49">
        <v>7946.5510000000004</v>
      </c>
      <c r="U47" s="49">
        <v>8026.9040000000005</v>
      </c>
      <c r="V47" s="49">
        <v>7789.5439999999999</v>
      </c>
      <c r="W47" s="49">
        <v>8162.4</v>
      </c>
      <c r="X47" s="49">
        <v>8086.9759999999997</v>
      </c>
      <c r="Y47" s="49">
        <v>7983.2330000000002</v>
      </c>
      <c r="Z47" s="49">
        <v>7464.5429999999997</v>
      </c>
      <c r="AA47" s="49">
        <v>8295.5810000000001</v>
      </c>
      <c r="AB47" s="49">
        <v>7924.866</v>
      </c>
      <c r="AC47" s="49">
        <v>7917.3729999999996</v>
      </c>
      <c r="AD47" s="49">
        <v>7951.1220000000003</v>
      </c>
      <c r="AE47" s="49">
        <v>8803.3349999999991</v>
      </c>
      <c r="AG47" s="49">
        <v>101309.38699999999</v>
      </c>
      <c r="AH47" s="49">
        <v>8978.4950000000008</v>
      </c>
      <c r="AI47" s="49">
        <v>7712.7470000000003</v>
      </c>
      <c r="AJ47" s="49">
        <v>7904.3649999999998</v>
      </c>
      <c r="AK47" s="49">
        <v>9763.8649999999998</v>
      </c>
      <c r="AL47" s="49">
        <v>8692.9040000000005</v>
      </c>
      <c r="AM47" s="49">
        <v>8345.4120000000003</v>
      </c>
      <c r="AN47" s="49">
        <v>8040.3549999999996</v>
      </c>
      <c r="AO47" s="49">
        <v>8732.0570000000007</v>
      </c>
      <c r="AP47" s="49">
        <v>8392.0210000000006</v>
      </c>
      <c r="AQ47" s="49">
        <v>8001.8509999999997</v>
      </c>
      <c r="AR47" s="49">
        <v>7987.0309999999999</v>
      </c>
      <c r="AS47" s="49">
        <v>8758.2839999999997</v>
      </c>
      <c r="AU47" s="49">
        <v>99406.906000000003</v>
      </c>
      <c r="AV47" s="49">
        <v>9175.732</v>
      </c>
      <c r="AW47" s="49">
        <v>7734.4560000000001</v>
      </c>
      <c r="AX47" s="49">
        <v>7883.2640000000001</v>
      </c>
      <c r="AY47" s="49">
        <v>8263.2960000000003</v>
      </c>
      <c r="AZ47" s="49">
        <v>8094.1840000000002</v>
      </c>
      <c r="BA47" s="49">
        <v>8078.7510000000002</v>
      </c>
      <c r="BB47" s="49">
        <v>7066.7550000000001</v>
      </c>
      <c r="BC47" s="49">
        <v>9164.7960000000003</v>
      </c>
      <c r="BD47" s="49">
        <v>8234.0220000000008</v>
      </c>
      <c r="BE47" s="49">
        <v>8203.6110000000008</v>
      </c>
      <c r="BF47" s="49">
        <v>8250.2780000000002</v>
      </c>
      <c r="BG47" s="49">
        <v>8326.5370000000003</v>
      </c>
      <c r="BI47" s="49">
        <f t="shared" si="0"/>
        <v>101670.69000000002</v>
      </c>
      <c r="BJ47" s="180">
        <v>9456.991</v>
      </c>
      <c r="BK47" s="180">
        <v>7926.2759999999998</v>
      </c>
      <c r="BL47" s="180">
        <v>7888.6319999999996</v>
      </c>
      <c r="BM47" s="180">
        <v>8344.3359999999993</v>
      </c>
      <c r="BN47" s="180">
        <v>7988.11</v>
      </c>
      <c r="BO47" s="180">
        <v>8179.3819999999996</v>
      </c>
      <c r="BP47" s="180">
        <v>7782.0649999999996</v>
      </c>
      <c r="BQ47" s="180">
        <v>8422.0239999999994</v>
      </c>
      <c r="BR47" s="180">
        <v>8219.5859999999993</v>
      </c>
      <c r="BS47" s="180">
        <v>10172.876</v>
      </c>
      <c r="BT47" s="180">
        <v>8216.0360000000001</v>
      </c>
      <c r="BU47" s="180">
        <v>9074.3760000000002</v>
      </c>
      <c r="BW47" s="180">
        <f t="shared" si="2"/>
        <v>75814.640283200002</v>
      </c>
      <c r="BX47" s="92">
        <v>5328.1573199999993</v>
      </c>
      <c r="BY47" s="92">
        <v>6070.8309600000011</v>
      </c>
      <c r="BZ47" s="92">
        <v>5804.3707900000018</v>
      </c>
      <c r="CA47" s="92">
        <v>6253.7470400000002</v>
      </c>
      <c r="CB47" s="92">
        <v>5876.83014</v>
      </c>
      <c r="CC47" s="92">
        <v>6333.8863499999998</v>
      </c>
      <c r="CD47" s="92">
        <v>5924.9979799999992</v>
      </c>
      <c r="CE47" s="92">
        <v>6566.851004000001</v>
      </c>
      <c r="CF47" s="92">
        <v>9039.5185359999978</v>
      </c>
      <c r="CG47" s="92">
        <v>6261.8632040000002</v>
      </c>
      <c r="CH47" s="92">
        <v>6497.099408</v>
      </c>
      <c r="CI47" s="92">
        <v>5856.4875511999999</v>
      </c>
    </row>
    <row r="48" spans="2:87" s="50" customFormat="1" hidden="1" outlineLevel="2" x14ac:dyDescent="0.3">
      <c r="B48" s="72">
        <v>71</v>
      </c>
      <c r="C48" s="55" t="s">
        <v>173</v>
      </c>
      <c r="D48" s="48"/>
      <c r="E48" s="49">
        <v>44141.638999999996</v>
      </c>
      <c r="F48" s="49">
        <v>4990.3289999999997</v>
      </c>
      <c r="G48" s="49">
        <v>3651.8620000000001</v>
      </c>
      <c r="H48" s="49">
        <v>3193.4259999999999</v>
      </c>
      <c r="I48" s="49">
        <v>3477.9969999999998</v>
      </c>
      <c r="J48" s="49">
        <v>3656.44</v>
      </c>
      <c r="K48" s="49">
        <v>3287.0729999999999</v>
      </c>
      <c r="L48" s="49">
        <v>3493.6089999999999</v>
      </c>
      <c r="M48" s="49">
        <v>3286.8209999999999</v>
      </c>
      <c r="N48" s="49">
        <v>3742.413</v>
      </c>
      <c r="O48" s="49">
        <v>3342.9630000000002</v>
      </c>
      <c r="P48" s="49">
        <v>3431.4879999999998</v>
      </c>
      <c r="Q48" s="49">
        <v>4587.2179999999998</v>
      </c>
      <c r="S48" s="49">
        <v>17921.949000000004</v>
      </c>
      <c r="T48" s="49">
        <v>1714.2470000000001</v>
      </c>
      <c r="U48" s="49">
        <v>1413.6089999999999</v>
      </c>
      <c r="V48" s="49">
        <v>1510.277</v>
      </c>
      <c r="W48" s="49">
        <v>1373.202</v>
      </c>
      <c r="X48" s="49">
        <v>1486.7729999999999</v>
      </c>
      <c r="Y48" s="49">
        <v>1418.3589999999999</v>
      </c>
      <c r="Z48" s="49">
        <v>1459.1179999999999</v>
      </c>
      <c r="AA48" s="49">
        <v>1525.9739999999999</v>
      </c>
      <c r="AB48" s="49">
        <v>1503.644</v>
      </c>
      <c r="AC48" s="49">
        <v>1315.3869999999999</v>
      </c>
      <c r="AD48" s="49">
        <v>1339.681</v>
      </c>
      <c r="AE48" s="49">
        <v>1861.6780000000001</v>
      </c>
      <c r="AG48" s="49">
        <v>20528.079000000002</v>
      </c>
      <c r="AH48" s="49">
        <v>2677.7280000000001</v>
      </c>
      <c r="AI48" s="49">
        <v>1525.6089999999999</v>
      </c>
      <c r="AJ48" s="49">
        <v>1709.644</v>
      </c>
      <c r="AK48" s="49">
        <v>1820.528</v>
      </c>
      <c r="AL48" s="49">
        <v>1998.895</v>
      </c>
      <c r="AM48" s="49">
        <v>1451.049</v>
      </c>
      <c r="AN48" s="49">
        <v>1563.08</v>
      </c>
      <c r="AO48" s="49">
        <v>1468.22</v>
      </c>
      <c r="AP48" s="49">
        <v>1532.8389999999999</v>
      </c>
      <c r="AQ48" s="49">
        <v>1410.5250000000001</v>
      </c>
      <c r="AR48" s="49">
        <v>1376.777</v>
      </c>
      <c r="AS48" s="49">
        <v>1993.1849999999999</v>
      </c>
      <c r="AU48" s="49">
        <v>17577.991999999998</v>
      </c>
      <c r="AV48" s="49">
        <v>1829.7370000000001</v>
      </c>
      <c r="AW48" s="49">
        <v>1486.2080000000001</v>
      </c>
      <c r="AX48" s="49">
        <v>1383.4570000000001</v>
      </c>
      <c r="AY48" s="49">
        <v>1347.328</v>
      </c>
      <c r="AZ48" s="49">
        <v>1280.5509999999999</v>
      </c>
      <c r="BA48" s="49">
        <v>1317.338</v>
      </c>
      <c r="BB48" s="49">
        <v>1545.6389999999999</v>
      </c>
      <c r="BC48" s="49">
        <v>1534.4570000000001</v>
      </c>
      <c r="BD48" s="49">
        <v>1533.165</v>
      </c>
      <c r="BE48" s="49">
        <v>1535.7139999999999</v>
      </c>
      <c r="BF48" s="49">
        <v>1531.8019999999999</v>
      </c>
      <c r="BG48" s="49">
        <v>1547.5150000000001</v>
      </c>
      <c r="BI48" s="49">
        <f t="shared" si="0"/>
        <v>18704.834999999999</v>
      </c>
      <c r="BJ48" s="180">
        <v>1884.7729999999999</v>
      </c>
      <c r="BK48" s="180">
        <v>1514.9190000000001</v>
      </c>
      <c r="BL48" s="180">
        <v>1396.9459999999999</v>
      </c>
      <c r="BM48" s="180">
        <v>1431.057</v>
      </c>
      <c r="BN48" s="180">
        <v>1473.1320000000001</v>
      </c>
      <c r="BO48" s="180">
        <v>1395.598</v>
      </c>
      <c r="BP48" s="180">
        <v>1471.5070000000001</v>
      </c>
      <c r="BQ48" s="180">
        <v>1444.876</v>
      </c>
      <c r="BR48" s="180">
        <v>1454.912</v>
      </c>
      <c r="BS48" s="180">
        <v>1685.58</v>
      </c>
      <c r="BT48" s="180">
        <v>1503.123</v>
      </c>
      <c r="BU48" s="180">
        <v>2048.4119999999998</v>
      </c>
      <c r="BW48" s="180">
        <f t="shared" si="2"/>
        <v>49442.71875</v>
      </c>
      <c r="BX48" s="92">
        <v>5783.1581799999994</v>
      </c>
      <c r="BY48" s="92">
        <v>3591.7852599999997</v>
      </c>
      <c r="BZ48" s="92">
        <v>3520.1150999999995</v>
      </c>
      <c r="CA48" s="92">
        <v>3472.4378499999998</v>
      </c>
      <c r="CB48" s="92">
        <v>3593.2450199999994</v>
      </c>
      <c r="CC48" s="92">
        <v>3405.5021900000006</v>
      </c>
      <c r="CD48" s="92">
        <v>3761.19263</v>
      </c>
      <c r="CE48" s="92">
        <v>3949.73776</v>
      </c>
      <c r="CF48" s="92">
        <v>4255.5178099999994</v>
      </c>
      <c r="CG48" s="92">
        <v>4149.6850100000001</v>
      </c>
      <c r="CH48" s="92">
        <v>4124.85797</v>
      </c>
      <c r="CI48" s="92">
        <v>5835.4839699999993</v>
      </c>
    </row>
    <row r="49" spans="2:87" s="50" customFormat="1" hidden="1" outlineLevel="2" x14ac:dyDescent="0.3">
      <c r="B49" s="72">
        <v>72</v>
      </c>
      <c r="C49" s="55" t="s">
        <v>174</v>
      </c>
      <c r="D49" s="48"/>
      <c r="E49" s="49">
        <v>6271.8279999999995</v>
      </c>
      <c r="F49" s="49">
        <v>1117.3579999999999</v>
      </c>
      <c r="G49" s="49">
        <v>434.17399999999998</v>
      </c>
      <c r="H49" s="49">
        <v>340.93200000000002</v>
      </c>
      <c r="I49" s="49">
        <v>283.274</v>
      </c>
      <c r="J49" s="49">
        <v>100.679</v>
      </c>
      <c r="K49" s="49">
        <v>1360.37</v>
      </c>
      <c r="L49" s="49">
        <v>0</v>
      </c>
      <c r="M49" s="49">
        <v>0</v>
      </c>
      <c r="N49" s="49">
        <v>0</v>
      </c>
      <c r="O49" s="49">
        <v>0</v>
      </c>
      <c r="P49" s="49">
        <v>10.945</v>
      </c>
      <c r="Q49" s="49">
        <v>2624.096</v>
      </c>
      <c r="S49" s="49">
        <v>7491.0999999999985</v>
      </c>
      <c r="T49" s="49">
        <v>1204.739</v>
      </c>
      <c r="U49" s="49">
        <v>854.81899999999996</v>
      </c>
      <c r="V49" s="49">
        <v>415.62400000000002</v>
      </c>
      <c r="W49" s="49">
        <v>389.8</v>
      </c>
      <c r="X49" s="49">
        <v>269.03500000000003</v>
      </c>
      <c r="Y49" s="49">
        <v>1151.578</v>
      </c>
      <c r="Z49" s="49">
        <v>0</v>
      </c>
      <c r="AA49" s="49">
        <v>0</v>
      </c>
      <c r="AB49" s="49">
        <v>0</v>
      </c>
      <c r="AC49" s="49">
        <v>0</v>
      </c>
      <c r="AD49" s="49">
        <v>3.8159999999999998</v>
      </c>
      <c r="AE49" s="49">
        <v>3201.6889999999999</v>
      </c>
      <c r="AG49" s="49">
        <v>7187.5790000000015</v>
      </c>
      <c r="AH49" s="49">
        <v>1000.639</v>
      </c>
      <c r="AI49" s="49">
        <v>615.29499999999996</v>
      </c>
      <c r="AJ49" s="49">
        <v>488.82499999999999</v>
      </c>
      <c r="AK49" s="49">
        <v>329.93400000000003</v>
      </c>
      <c r="AL49" s="49">
        <v>233.48699999999999</v>
      </c>
      <c r="AM49" s="49">
        <v>1501.44</v>
      </c>
      <c r="AN49" s="49">
        <v>0</v>
      </c>
      <c r="AO49" s="49">
        <v>0</v>
      </c>
      <c r="AP49" s="49">
        <v>0</v>
      </c>
      <c r="AQ49" s="49">
        <v>0</v>
      </c>
      <c r="AR49" s="49">
        <v>26.18</v>
      </c>
      <c r="AS49" s="49">
        <v>2991.779</v>
      </c>
      <c r="AU49" s="49">
        <v>6984.2120000000004</v>
      </c>
      <c r="AV49" s="49">
        <v>1137.527</v>
      </c>
      <c r="AW49" s="49">
        <v>609.28800000000001</v>
      </c>
      <c r="AX49" s="49">
        <v>355.85</v>
      </c>
      <c r="AY49" s="49">
        <v>378.57299999999998</v>
      </c>
      <c r="AZ49" s="49">
        <v>282.16699999999997</v>
      </c>
      <c r="BA49" s="49">
        <v>1340.951</v>
      </c>
      <c r="BB49" s="49">
        <v>0</v>
      </c>
      <c r="BC49" s="49">
        <v>0</v>
      </c>
      <c r="BD49" s="49">
        <v>0</v>
      </c>
      <c r="BE49" s="49">
        <v>0</v>
      </c>
      <c r="BF49" s="49">
        <v>147.364</v>
      </c>
      <c r="BG49" s="49">
        <v>3000</v>
      </c>
      <c r="BI49" s="49">
        <f t="shared" si="0"/>
        <v>7136.6739999999991</v>
      </c>
      <c r="BJ49" s="180">
        <v>1187.9929999999999</v>
      </c>
      <c r="BK49" s="180">
        <v>628.05999999999995</v>
      </c>
      <c r="BL49" s="180">
        <v>425.238</v>
      </c>
      <c r="BM49" s="180">
        <v>456.70100000000002</v>
      </c>
      <c r="BN49" s="180">
        <v>245.01499999999999</v>
      </c>
      <c r="BO49" s="180">
        <v>1254.4739999999999</v>
      </c>
      <c r="BP49" s="180" t="s">
        <v>292</v>
      </c>
      <c r="BQ49" s="180" t="s">
        <v>292</v>
      </c>
      <c r="BR49" s="180" t="s">
        <v>292</v>
      </c>
      <c r="BS49" s="180" t="s">
        <v>292</v>
      </c>
      <c r="BT49" s="180">
        <v>12.914999999999999</v>
      </c>
      <c r="BU49" s="180">
        <v>2926.2779999999998</v>
      </c>
      <c r="BW49" s="180">
        <f t="shared" si="2"/>
        <v>7982.7558899999985</v>
      </c>
      <c r="BX49" s="92">
        <v>1429.3403999999998</v>
      </c>
      <c r="BY49" s="92">
        <v>529.34650999999997</v>
      </c>
      <c r="BZ49" s="92">
        <v>326.47247000000004</v>
      </c>
      <c r="CA49" s="92">
        <v>483.64130999999998</v>
      </c>
      <c r="CB49" s="92">
        <v>203.82906</v>
      </c>
      <c r="CC49" s="92">
        <v>1310.7505999999998</v>
      </c>
      <c r="CD49" s="92">
        <v>0</v>
      </c>
      <c r="CE49" s="92">
        <v>0</v>
      </c>
      <c r="CF49" s="92">
        <v>0</v>
      </c>
      <c r="CG49" s="92">
        <v>0</v>
      </c>
      <c r="CH49" s="92">
        <v>45</v>
      </c>
      <c r="CI49" s="92">
        <v>3654.3755399999995</v>
      </c>
    </row>
    <row r="50" spans="2:87" s="50" customFormat="1" hidden="1" outlineLevel="2" x14ac:dyDescent="0.3">
      <c r="B50" s="72">
        <v>73</v>
      </c>
      <c r="C50" s="55" t="s">
        <v>175</v>
      </c>
      <c r="D50" s="48"/>
      <c r="E50" s="49">
        <v>8085.1039999999994</v>
      </c>
      <c r="F50" s="49">
        <v>620.46400000000006</v>
      </c>
      <c r="G50" s="49">
        <v>701.02499999999998</v>
      </c>
      <c r="H50" s="49">
        <v>796.74300000000005</v>
      </c>
      <c r="I50" s="49">
        <v>454.21600000000001</v>
      </c>
      <c r="J50" s="49">
        <v>220.49799999999999</v>
      </c>
      <c r="K50" s="49">
        <v>607.41899999999998</v>
      </c>
      <c r="L50" s="49">
        <v>1379.298</v>
      </c>
      <c r="M50" s="49">
        <v>201.26599999999999</v>
      </c>
      <c r="N50" s="49">
        <v>597.89200000000005</v>
      </c>
      <c r="O50" s="49">
        <v>590.84199999999998</v>
      </c>
      <c r="P50" s="49">
        <v>345.95699999999999</v>
      </c>
      <c r="Q50" s="49">
        <v>1569.4839999999999</v>
      </c>
      <c r="S50" s="49">
        <v>8529.273000000001</v>
      </c>
      <c r="T50" s="49">
        <v>588.03499999999997</v>
      </c>
      <c r="U50" s="49">
        <v>498.58100000000002</v>
      </c>
      <c r="V50" s="49">
        <v>644.76300000000003</v>
      </c>
      <c r="W50" s="49">
        <v>686.34500000000003</v>
      </c>
      <c r="X50" s="49">
        <v>522.649</v>
      </c>
      <c r="Y50" s="49">
        <v>1039.357</v>
      </c>
      <c r="Z50" s="49">
        <v>966.20399999999995</v>
      </c>
      <c r="AA50" s="49">
        <v>498.745</v>
      </c>
      <c r="AB50" s="49">
        <v>460.62400000000002</v>
      </c>
      <c r="AC50" s="49">
        <v>541.12</v>
      </c>
      <c r="AD50" s="49">
        <v>582.98400000000004</v>
      </c>
      <c r="AE50" s="49">
        <v>1499.866</v>
      </c>
      <c r="AG50" s="49">
        <v>8638.8289999999997</v>
      </c>
      <c r="AH50" s="49">
        <v>648.15700000000004</v>
      </c>
      <c r="AI50" s="49">
        <v>933.923</v>
      </c>
      <c r="AJ50" s="49">
        <v>785.06200000000001</v>
      </c>
      <c r="AK50" s="49">
        <v>574.23400000000004</v>
      </c>
      <c r="AL50" s="49">
        <v>401.55200000000002</v>
      </c>
      <c r="AM50" s="49">
        <v>1067.2239999999999</v>
      </c>
      <c r="AN50" s="49">
        <v>878.76700000000005</v>
      </c>
      <c r="AO50" s="49">
        <v>578.23199999999997</v>
      </c>
      <c r="AP50" s="49">
        <v>599.01199999999994</v>
      </c>
      <c r="AQ50" s="49">
        <v>568.697</v>
      </c>
      <c r="AR50" s="49">
        <v>434.11500000000001</v>
      </c>
      <c r="AS50" s="49">
        <v>1169.854</v>
      </c>
      <c r="AU50" s="49">
        <v>8861.6749999999993</v>
      </c>
      <c r="AV50" s="49">
        <v>1040.289</v>
      </c>
      <c r="AW50" s="49">
        <v>935.10799999999995</v>
      </c>
      <c r="AX50" s="49">
        <v>588.33799999999997</v>
      </c>
      <c r="AY50" s="49">
        <v>736.80499999999995</v>
      </c>
      <c r="AZ50" s="49">
        <v>502.50799999999998</v>
      </c>
      <c r="BA50" s="49">
        <v>730.29600000000005</v>
      </c>
      <c r="BB50" s="49">
        <v>1262.5530000000001</v>
      </c>
      <c r="BC50" s="49">
        <v>407.95400000000001</v>
      </c>
      <c r="BD50" s="49">
        <v>393.27699999999999</v>
      </c>
      <c r="BE50" s="49">
        <v>422.24</v>
      </c>
      <c r="BF50" s="49">
        <v>377.79500000000002</v>
      </c>
      <c r="BG50" s="49">
        <v>1501.241</v>
      </c>
      <c r="BI50" s="49">
        <f t="shared" si="0"/>
        <v>9785.75</v>
      </c>
      <c r="BJ50" s="180">
        <v>1252.2360000000001</v>
      </c>
      <c r="BK50" s="180">
        <v>926.41300000000001</v>
      </c>
      <c r="BL50" s="180">
        <v>699.72199999999998</v>
      </c>
      <c r="BM50" s="180">
        <v>745.78</v>
      </c>
      <c r="BN50" s="180">
        <v>486.00799999999998</v>
      </c>
      <c r="BO50" s="180">
        <v>698.56399999999996</v>
      </c>
      <c r="BP50" s="180">
        <v>1215.5050000000001</v>
      </c>
      <c r="BQ50" s="180">
        <v>489.11099999999999</v>
      </c>
      <c r="BR50" s="180">
        <v>547.24800000000005</v>
      </c>
      <c r="BS50" s="180">
        <v>605.36800000000005</v>
      </c>
      <c r="BT50" s="180">
        <v>443.69499999999999</v>
      </c>
      <c r="BU50" s="180">
        <v>1676.1</v>
      </c>
      <c r="BW50" s="180">
        <f t="shared" si="2"/>
        <v>9285.6154200000019</v>
      </c>
      <c r="BX50" s="92">
        <v>807.42326000000003</v>
      </c>
      <c r="BY50" s="92">
        <v>663.08204000000001</v>
      </c>
      <c r="BZ50" s="92">
        <v>519.68670999999995</v>
      </c>
      <c r="CA50" s="92">
        <v>825.16557999999998</v>
      </c>
      <c r="CB50" s="92">
        <v>611.30171999999993</v>
      </c>
      <c r="CC50" s="92">
        <v>751.70240000000013</v>
      </c>
      <c r="CD50" s="92">
        <v>1425.92111</v>
      </c>
      <c r="CE50" s="92">
        <v>500.92200000000003</v>
      </c>
      <c r="CF50" s="92">
        <v>560.02599999999995</v>
      </c>
      <c r="CG50" s="92">
        <v>517.81700000000001</v>
      </c>
      <c r="CH50" s="92">
        <v>207.47900000000001</v>
      </c>
      <c r="CI50" s="92">
        <v>1895.0886</v>
      </c>
    </row>
    <row r="51" spans="2:87" s="50" customFormat="1" hidden="1" outlineLevel="2" x14ac:dyDescent="0.3">
      <c r="B51" s="72">
        <v>74</v>
      </c>
      <c r="C51" s="55" t="s">
        <v>176</v>
      </c>
      <c r="D51" s="48"/>
      <c r="E51" s="49">
        <v>3311.817</v>
      </c>
      <c r="F51" s="49">
        <v>12.78</v>
      </c>
      <c r="G51" s="49">
        <v>551.80200000000002</v>
      </c>
      <c r="H51" s="49">
        <v>285.23200000000003</v>
      </c>
      <c r="I51" s="49">
        <v>287.53100000000001</v>
      </c>
      <c r="J51" s="49">
        <v>11.771000000000001</v>
      </c>
      <c r="K51" s="49">
        <v>320.92500000000001</v>
      </c>
      <c r="L51" s="49">
        <v>310.68400000000003</v>
      </c>
      <c r="M51" s="49">
        <v>607.73400000000004</v>
      </c>
      <c r="N51" s="49">
        <v>11.429</v>
      </c>
      <c r="O51" s="49">
        <v>583.21699999999998</v>
      </c>
      <c r="P51" s="49">
        <v>12.145</v>
      </c>
      <c r="Q51" s="49">
        <v>316.56700000000001</v>
      </c>
      <c r="S51" s="49">
        <v>3484.0059999999999</v>
      </c>
      <c r="T51" s="49">
        <v>301.11500000000001</v>
      </c>
      <c r="U51" s="49">
        <v>580.71799999999996</v>
      </c>
      <c r="V51" s="49">
        <v>299.39800000000002</v>
      </c>
      <c r="W51" s="49">
        <v>291.52</v>
      </c>
      <c r="X51" s="49">
        <v>10.076000000000001</v>
      </c>
      <c r="Y51" s="49">
        <v>289.61700000000002</v>
      </c>
      <c r="Z51" s="49">
        <v>336.89400000000001</v>
      </c>
      <c r="AA51" s="49">
        <v>682.34100000000001</v>
      </c>
      <c r="AB51" s="49">
        <v>0</v>
      </c>
      <c r="AC51" s="49">
        <v>359.387</v>
      </c>
      <c r="AD51" s="49">
        <v>10.721</v>
      </c>
      <c r="AE51" s="49">
        <v>322.21899999999999</v>
      </c>
      <c r="AG51" s="49">
        <v>4779.0420000000004</v>
      </c>
      <c r="AH51" s="49">
        <v>668.48599999999999</v>
      </c>
      <c r="AI51" s="49">
        <v>353.78199999999998</v>
      </c>
      <c r="AJ51" s="49">
        <v>351.69299999999998</v>
      </c>
      <c r="AK51" s="49">
        <v>1.0589999999999999</v>
      </c>
      <c r="AL51" s="49">
        <v>696.90899999999999</v>
      </c>
      <c r="AM51" s="49">
        <v>33.911999999999999</v>
      </c>
      <c r="AN51" s="49">
        <v>365.82900000000001</v>
      </c>
      <c r="AO51" s="49">
        <v>695.274</v>
      </c>
      <c r="AP51" s="49">
        <v>365.67700000000002</v>
      </c>
      <c r="AQ51" s="49">
        <v>463.60599999999999</v>
      </c>
      <c r="AR51" s="49">
        <v>393.755</v>
      </c>
      <c r="AS51" s="49">
        <v>389.06</v>
      </c>
      <c r="AU51" s="49">
        <v>4691.7240000000002</v>
      </c>
      <c r="AV51" s="49">
        <v>373.21100000000001</v>
      </c>
      <c r="AW51" s="49">
        <v>411.46300000000002</v>
      </c>
      <c r="AX51" s="49">
        <v>357.56200000000001</v>
      </c>
      <c r="AY51" s="49">
        <v>751.61699999999996</v>
      </c>
      <c r="AZ51" s="49">
        <v>27.802</v>
      </c>
      <c r="BA51" s="49">
        <v>388.42700000000002</v>
      </c>
      <c r="BB51" s="49">
        <v>883.428</v>
      </c>
      <c r="BC51" s="49">
        <v>441.27199999999999</v>
      </c>
      <c r="BD51" s="49">
        <v>441.27199999999999</v>
      </c>
      <c r="BE51" s="49">
        <v>441.27199999999999</v>
      </c>
      <c r="BF51" s="49">
        <v>441.27199999999999</v>
      </c>
      <c r="BG51" s="49">
        <v>441.27199999999999</v>
      </c>
      <c r="BI51" s="49">
        <f t="shared" si="0"/>
        <v>5128.6190000000006</v>
      </c>
      <c r="BJ51" s="180">
        <v>400.64699999999999</v>
      </c>
      <c r="BK51" s="180">
        <v>528.59699999999998</v>
      </c>
      <c r="BL51" s="180">
        <v>417.96199999999999</v>
      </c>
      <c r="BM51" s="180">
        <v>410.459</v>
      </c>
      <c r="BN51" s="180">
        <v>416.637</v>
      </c>
      <c r="BO51" s="180">
        <v>417.18</v>
      </c>
      <c r="BP51" s="180">
        <v>407.834</v>
      </c>
      <c r="BQ51" s="180">
        <v>404.70800000000003</v>
      </c>
      <c r="BR51" s="180">
        <v>403.72199999999998</v>
      </c>
      <c r="BS51" s="180">
        <v>392.642</v>
      </c>
      <c r="BT51" s="180">
        <v>392.608</v>
      </c>
      <c r="BU51" s="180">
        <v>535.62300000000005</v>
      </c>
      <c r="BW51" s="180">
        <f t="shared" si="2"/>
        <v>5474.3448699999999</v>
      </c>
      <c r="BX51" s="92">
        <v>397.05304999999998</v>
      </c>
      <c r="BY51" s="92">
        <v>404.25583</v>
      </c>
      <c r="BZ51" s="92">
        <v>401.66015999999996</v>
      </c>
      <c r="CA51" s="92">
        <v>387.62789000000004</v>
      </c>
      <c r="CB51" s="92">
        <v>382.35260999999997</v>
      </c>
      <c r="CC51" s="92">
        <v>363.46709000000004</v>
      </c>
      <c r="CD51" s="92">
        <v>244.38633999999999</v>
      </c>
      <c r="CE51" s="92">
        <v>243.99948000000001</v>
      </c>
      <c r="CF51" s="92">
        <v>1276.4124199999999</v>
      </c>
      <c r="CG51" s="92">
        <v>457.71</v>
      </c>
      <c r="CH51" s="92">
        <v>457.71</v>
      </c>
      <c r="CI51" s="92">
        <v>457.71</v>
      </c>
    </row>
    <row r="52" spans="2:87" s="50" customFormat="1" hidden="1" outlineLevel="2" x14ac:dyDescent="0.3">
      <c r="B52" s="72">
        <v>75</v>
      </c>
      <c r="C52" s="55" t="s">
        <v>177</v>
      </c>
      <c r="D52" s="48"/>
      <c r="E52" s="49">
        <v>5775.8529999999992</v>
      </c>
      <c r="F52" s="49">
        <v>0.55900000000000005</v>
      </c>
      <c r="G52" s="49">
        <v>946.11599999999999</v>
      </c>
      <c r="H52" s="49">
        <v>474.70499999999998</v>
      </c>
      <c r="I52" s="49">
        <v>470.04300000000001</v>
      </c>
      <c r="J52" s="49">
        <v>2.89</v>
      </c>
      <c r="K52" s="49">
        <v>757.077</v>
      </c>
      <c r="L52" s="49">
        <v>517.34400000000005</v>
      </c>
      <c r="M52" s="49">
        <v>1033.829</v>
      </c>
      <c r="N52" s="49">
        <v>2.5249999999999999</v>
      </c>
      <c r="O52" s="49">
        <v>1042.489</v>
      </c>
      <c r="P52" s="49">
        <v>0</v>
      </c>
      <c r="Q52" s="49">
        <v>528.27599999999995</v>
      </c>
      <c r="S52" s="49">
        <v>6539.3870000000006</v>
      </c>
      <c r="T52" s="49">
        <v>531.58399999999995</v>
      </c>
      <c r="U52" s="49">
        <v>1064.1780000000001</v>
      </c>
      <c r="V52" s="49">
        <v>540.79999999999995</v>
      </c>
      <c r="W52" s="49">
        <v>547.81899999999996</v>
      </c>
      <c r="X52" s="49">
        <v>5.3019999999999996</v>
      </c>
      <c r="Y52" s="49">
        <v>552.49</v>
      </c>
      <c r="Z52" s="49">
        <v>627.78700000000003</v>
      </c>
      <c r="AA52" s="49">
        <v>1295.2470000000001</v>
      </c>
      <c r="AB52" s="49">
        <v>0</v>
      </c>
      <c r="AC52" s="49">
        <v>20.012</v>
      </c>
      <c r="AD52" s="49">
        <v>676.66600000000005</v>
      </c>
      <c r="AE52" s="49">
        <v>677.50199999999995</v>
      </c>
      <c r="AG52" s="49">
        <v>8304.9920000000002</v>
      </c>
      <c r="AH52" s="49">
        <v>1304.404</v>
      </c>
      <c r="AI52" s="49">
        <v>638.18700000000001</v>
      </c>
      <c r="AJ52" s="49">
        <v>622.17499999999995</v>
      </c>
      <c r="AK52" s="49">
        <v>9.7159999999999993</v>
      </c>
      <c r="AL52" s="49">
        <v>1232.1220000000001</v>
      </c>
      <c r="AM52" s="49">
        <v>15.891</v>
      </c>
      <c r="AN52" s="49">
        <v>611.42999999999995</v>
      </c>
      <c r="AO52" s="49">
        <v>1210.51</v>
      </c>
      <c r="AP52" s="49">
        <v>613.06399999999996</v>
      </c>
      <c r="AQ52" s="49">
        <v>741.60299999999995</v>
      </c>
      <c r="AR52" s="49">
        <v>660.68600000000004</v>
      </c>
      <c r="AS52" s="49">
        <v>645.20399999999995</v>
      </c>
      <c r="AU52" s="49">
        <v>7623.0290000000005</v>
      </c>
      <c r="AV52" s="49">
        <v>636.96400000000006</v>
      </c>
      <c r="AW52" s="49">
        <v>655.51199999999994</v>
      </c>
      <c r="AX52" s="49">
        <v>630.154</v>
      </c>
      <c r="AY52" s="49">
        <v>1255.751</v>
      </c>
      <c r="AZ52" s="49">
        <v>11.986000000000001</v>
      </c>
      <c r="BA52" s="49">
        <v>623.22900000000004</v>
      </c>
      <c r="BB52" s="49">
        <v>1753.5060000000001</v>
      </c>
      <c r="BC52" s="49">
        <v>808.99900000000002</v>
      </c>
      <c r="BD52" s="49">
        <v>808.99900000000002</v>
      </c>
      <c r="BE52" s="49">
        <v>808.99900000000002</v>
      </c>
      <c r="BF52" s="49">
        <v>808.99900000000002</v>
      </c>
      <c r="BG52" s="49">
        <v>808.99900000000002</v>
      </c>
      <c r="BI52" s="49">
        <f t="shared" si="0"/>
        <v>8149.2510000000002</v>
      </c>
      <c r="BJ52" s="180">
        <v>644.904</v>
      </c>
      <c r="BK52" s="180">
        <v>818.34699999999998</v>
      </c>
      <c r="BL52" s="180">
        <v>651.10699999999997</v>
      </c>
      <c r="BM52" s="180">
        <v>656.13599999999997</v>
      </c>
      <c r="BN52" s="180">
        <v>649.57799999999997</v>
      </c>
      <c r="BO52" s="180">
        <v>647.64099999999996</v>
      </c>
      <c r="BP52" s="180">
        <v>644.68399999999997</v>
      </c>
      <c r="BQ52" s="180">
        <v>642.84900000000005</v>
      </c>
      <c r="BR52" s="180">
        <v>638.29499999999996</v>
      </c>
      <c r="BS52" s="180">
        <v>642.20299999999997</v>
      </c>
      <c r="BT52" s="180">
        <v>634.25</v>
      </c>
      <c r="BU52" s="180">
        <v>879.25699999999995</v>
      </c>
      <c r="BW52" s="180">
        <f t="shared" si="2"/>
        <v>9979.98344</v>
      </c>
      <c r="BX52" s="92">
        <v>663.03289000000007</v>
      </c>
      <c r="BY52" s="92">
        <v>670.34795999999994</v>
      </c>
      <c r="BZ52" s="92">
        <v>664.50997999999993</v>
      </c>
      <c r="CA52" s="92">
        <v>658.88301000000001</v>
      </c>
      <c r="CB52" s="92">
        <v>658.28514000000007</v>
      </c>
      <c r="CC52" s="92">
        <v>692.78548999999998</v>
      </c>
      <c r="CD52" s="92">
        <v>798.92421999999999</v>
      </c>
      <c r="CE52" s="92">
        <v>809.72096999999997</v>
      </c>
      <c r="CF52" s="92">
        <v>1846.08878</v>
      </c>
      <c r="CG52" s="92">
        <v>839.13499999999999</v>
      </c>
      <c r="CH52" s="92">
        <v>839.13499999999999</v>
      </c>
      <c r="CI52" s="92">
        <v>839.13499999999999</v>
      </c>
    </row>
    <row r="53" spans="2:87" s="50" customFormat="1" hidden="1" outlineLevel="2" x14ac:dyDescent="0.3">
      <c r="B53" s="72">
        <v>76</v>
      </c>
      <c r="C53" s="55" t="s">
        <v>178</v>
      </c>
      <c r="D53" s="48"/>
      <c r="E53" s="49">
        <v>863.56600000000003</v>
      </c>
      <c r="F53" s="49">
        <v>64.484999999999999</v>
      </c>
      <c r="G53" s="49">
        <v>67.745999999999995</v>
      </c>
      <c r="H53" s="49">
        <v>63.042000000000002</v>
      </c>
      <c r="I53" s="49">
        <v>76.683000000000007</v>
      </c>
      <c r="J53" s="49">
        <v>71.254000000000005</v>
      </c>
      <c r="K53" s="49">
        <v>75.716999999999999</v>
      </c>
      <c r="L53" s="49">
        <v>70.453999999999994</v>
      </c>
      <c r="M53" s="49">
        <v>79.028000000000006</v>
      </c>
      <c r="N53" s="49">
        <v>77.456999999999994</v>
      </c>
      <c r="O53" s="49">
        <v>69.855000000000004</v>
      </c>
      <c r="P53" s="49">
        <v>75.058999999999997</v>
      </c>
      <c r="Q53" s="49">
        <v>72.786000000000001</v>
      </c>
      <c r="S53" s="49">
        <v>1072.393</v>
      </c>
      <c r="T53" s="49">
        <v>79.828999999999994</v>
      </c>
      <c r="U53" s="49">
        <v>85.277000000000001</v>
      </c>
      <c r="V53" s="49">
        <v>72.034000000000006</v>
      </c>
      <c r="W53" s="49">
        <v>80.305999999999997</v>
      </c>
      <c r="X53" s="49">
        <v>86.052000000000007</v>
      </c>
      <c r="Y53" s="49">
        <v>99.078999999999994</v>
      </c>
      <c r="Z53" s="49">
        <v>77.397999999999996</v>
      </c>
      <c r="AA53" s="49">
        <v>77.763000000000005</v>
      </c>
      <c r="AB53" s="49">
        <v>99.677999999999997</v>
      </c>
      <c r="AC53" s="49">
        <v>78.061000000000007</v>
      </c>
      <c r="AD53" s="49">
        <v>84.058000000000007</v>
      </c>
      <c r="AE53" s="49">
        <v>152.858</v>
      </c>
      <c r="AG53" s="49">
        <v>1091.6539999999998</v>
      </c>
      <c r="AH53" s="49">
        <v>83.373999999999995</v>
      </c>
      <c r="AI53" s="49">
        <v>82.320999999999998</v>
      </c>
      <c r="AJ53" s="49">
        <v>79.332999999999998</v>
      </c>
      <c r="AK53" s="49">
        <v>114.386</v>
      </c>
      <c r="AL53" s="49">
        <v>72.468999999999994</v>
      </c>
      <c r="AM53" s="49">
        <v>88.772999999999996</v>
      </c>
      <c r="AN53" s="49">
        <v>76.876999999999995</v>
      </c>
      <c r="AO53" s="49">
        <v>88.045000000000002</v>
      </c>
      <c r="AP53" s="49">
        <v>72.850999999999999</v>
      </c>
      <c r="AQ53" s="49">
        <v>73.206999999999994</v>
      </c>
      <c r="AR53" s="49">
        <v>78.078999999999994</v>
      </c>
      <c r="AS53" s="49">
        <v>181.93899999999999</v>
      </c>
      <c r="AU53" s="49">
        <v>920.75199999999995</v>
      </c>
      <c r="AV53" s="49">
        <v>77.188999999999993</v>
      </c>
      <c r="AW53" s="49">
        <v>80.075999999999993</v>
      </c>
      <c r="AX53" s="49">
        <v>68.756</v>
      </c>
      <c r="AY53" s="49">
        <v>88.215000000000003</v>
      </c>
      <c r="AZ53" s="49">
        <v>70.197999999999993</v>
      </c>
      <c r="BA53" s="49">
        <v>82.555999999999997</v>
      </c>
      <c r="BB53" s="49">
        <v>241.25</v>
      </c>
      <c r="BC53" s="49">
        <v>101.349</v>
      </c>
      <c r="BD53" s="49">
        <v>100.61499999999999</v>
      </c>
      <c r="BE53" s="49">
        <v>102.063</v>
      </c>
      <c r="BF53" s="49">
        <v>99.840999999999994</v>
      </c>
      <c r="BG53" s="49">
        <v>251.137</v>
      </c>
      <c r="BI53" s="49">
        <f t="shared" si="0"/>
        <v>974.53999999999985</v>
      </c>
      <c r="BJ53" s="180">
        <v>76.671000000000006</v>
      </c>
      <c r="BK53" s="180">
        <v>71.688000000000002</v>
      </c>
      <c r="BL53" s="180">
        <v>76.281999999999996</v>
      </c>
      <c r="BM53" s="180">
        <v>73.091999999999999</v>
      </c>
      <c r="BN53" s="180">
        <v>76.263999999999996</v>
      </c>
      <c r="BO53" s="180">
        <v>77.415000000000006</v>
      </c>
      <c r="BP53" s="180">
        <v>74.77</v>
      </c>
      <c r="BQ53" s="180">
        <v>82.694999999999993</v>
      </c>
      <c r="BR53" s="180">
        <v>71.881</v>
      </c>
      <c r="BS53" s="180">
        <v>86.634</v>
      </c>
      <c r="BT53" s="180">
        <v>74.064999999999998</v>
      </c>
      <c r="BU53" s="180">
        <v>133.083</v>
      </c>
      <c r="BW53" s="180">
        <f t="shared" si="2"/>
        <v>958.2965008000001</v>
      </c>
      <c r="BX53" s="92">
        <v>83.497159999999994</v>
      </c>
      <c r="BY53" s="92">
        <v>84.18307999999999</v>
      </c>
      <c r="BZ53" s="92">
        <v>76.179500000000004</v>
      </c>
      <c r="CA53" s="92">
        <v>82.41931000000001</v>
      </c>
      <c r="CB53" s="92">
        <v>67.75958</v>
      </c>
      <c r="CC53" s="92">
        <v>70.518360000000015</v>
      </c>
      <c r="CD53" s="92">
        <v>77.66707000000001</v>
      </c>
      <c r="CE53" s="92">
        <v>79.858976000000013</v>
      </c>
      <c r="CF53" s="92">
        <v>80.331808000000009</v>
      </c>
      <c r="CG53" s="92">
        <v>79.994135999999997</v>
      </c>
      <c r="CH53" s="92">
        <v>77.511431999999999</v>
      </c>
      <c r="CI53" s="92">
        <v>98.376088800000019</v>
      </c>
    </row>
    <row r="54" spans="2:87" s="50" customFormat="1" hidden="1" outlineLevel="2" x14ac:dyDescent="0.3">
      <c r="B54" s="72">
        <v>77</v>
      </c>
      <c r="C54" s="55" t="s">
        <v>179</v>
      </c>
      <c r="D54" s="48"/>
      <c r="E54" s="49">
        <v>13429.237999999999</v>
      </c>
      <c r="F54" s="49">
        <v>1246.373</v>
      </c>
      <c r="G54" s="49">
        <v>768.19600000000003</v>
      </c>
      <c r="H54" s="49">
        <v>1202.328</v>
      </c>
      <c r="I54" s="49">
        <v>1053.7629999999999</v>
      </c>
      <c r="J54" s="49">
        <v>1182.1980000000001</v>
      </c>
      <c r="K54" s="49">
        <v>1719.164</v>
      </c>
      <c r="L54" s="49">
        <v>581.86199999999997</v>
      </c>
      <c r="M54" s="49">
        <v>1580.7940000000001</v>
      </c>
      <c r="N54" s="49">
        <v>1248.4010000000001</v>
      </c>
      <c r="O54" s="49">
        <v>2270.348</v>
      </c>
      <c r="P54" s="49">
        <v>544.072</v>
      </c>
      <c r="Q54" s="49">
        <v>31.739000000000001</v>
      </c>
      <c r="S54" s="49">
        <v>20854.559000000001</v>
      </c>
      <c r="T54" s="49">
        <v>2493.5619999999999</v>
      </c>
      <c r="U54" s="49">
        <v>727.01499999999999</v>
      </c>
      <c r="V54" s="49">
        <v>1212.539</v>
      </c>
      <c r="W54" s="49">
        <v>1319.463</v>
      </c>
      <c r="X54" s="49">
        <v>594.48500000000001</v>
      </c>
      <c r="Y54" s="49">
        <v>2361.3119999999999</v>
      </c>
      <c r="Z54" s="49">
        <v>2210.7260000000001</v>
      </c>
      <c r="AA54" s="49">
        <v>2652.3090000000002</v>
      </c>
      <c r="AB54" s="49">
        <v>471.23599999999999</v>
      </c>
      <c r="AC54" s="49">
        <v>1937.4559999999999</v>
      </c>
      <c r="AD54" s="49">
        <v>2044.951</v>
      </c>
      <c r="AE54" s="49">
        <v>2829.5050000000001</v>
      </c>
      <c r="AG54" s="49">
        <v>18543.579999999998</v>
      </c>
      <c r="AH54" s="49">
        <v>722.91600000000005</v>
      </c>
      <c r="AI54" s="49">
        <v>1704.1030000000001</v>
      </c>
      <c r="AJ54" s="49">
        <v>2698.0680000000002</v>
      </c>
      <c r="AK54" s="49">
        <v>751.33299999999997</v>
      </c>
      <c r="AL54" s="49">
        <v>2089.306</v>
      </c>
      <c r="AM54" s="49">
        <v>2452.1309999999999</v>
      </c>
      <c r="AN54" s="49">
        <v>471.03800000000001</v>
      </c>
      <c r="AO54" s="49">
        <v>1127.633</v>
      </c>
      <c r="AP54" s="49">
        <v>2225.5949999999998</v>
      </c>
      <c r="AQ54" s="49">
        <v>3619.431</v>
      </c>
      <c r="AR54" s="49">
        <v>598.59900000000005</v>
      </c>
      <c r="AS54" s="49">
        <v>83.427000000000007</v>
      </c>
      <c r="AU54" s="49">
        <v>26622.89</v>
      </c>
      <c r="AV54" s="49">
        <v>2843.81</v>
      </c>
      <c r="AW54" s="49">
        <v>3254.8989999999999</v>
      </c>
      <c r="AX54" s="49">
        <v>1450.058</v>
      </c>
      <c r="AY54" s="49">
        <v>2130.1779999999999</v>
      </c>
      <c r="AZ54" s="49">
        <v>1913.749</v>
      </c>
      <c r="BA54" s="49">
        <v>2029.2619999999999</v>
      </c>
      <c r="BB54" s="49">
        <v>2088.085</v>
      </c>
      <c r="BC54" s="49">
        <v>2088.085</v>
      </c>
      <c r="BD54" s="49">
        <v>2088.085</v>
      </c>
      <c r="BE54" s="49">
        <v>2093.951</v>
      </c>
      <c r="BF54" s="49">
        <v>2093.951</v>
      </c>
      <c r="BG54" s="49">
        <v>2095.88</v>
      </c>
      <c r="BI54" s="49">
        <f t="shared" si="0"/>
        <v>20224.167999999998</v>
      </c>
      <c r="BJ54" s="180">
        <v>2023.258</v>
      </c>
      <c r="BK54" s="180">
        <v>1671.2919999999999</v>
      </c>
      <c r="BL54" s="180">
        <v>1181.961</v>
      </c>
      <c r="BM54" s="180">
        <v>1456.92</v>
      </c>
      <c r="BN54" s="180">
        <v>1609.2670000000001</v>
      </c>
      <c r="BO54" s="180">
        <v>1626.8789999999999</v>
      </c>
      <c r="BP54" s="180">
        <v>1685.702</v>
      </c>
      <c r="BQ54" s="180">
        <v>1333.836</v>
      </c>
      <c r="BR54" s="180">
        <v>1705.643</v>
      </c>
      <c r="BS54" s="180">
        <v>1693.692</v>
      </c>
      <c r="BT54" s="180">
        <v>2020.652</v>
      </c>
      <c r="BU54" s="180">
        <v>2215.0659999999998</v>
      </c>
      <c r="BW54" s="180">
        <f t="shared" si="2"/>
        <v>23832.788529999994</v>
      </c>
      <c r="BX54" s="92">
        <v>1650.8725599999998</v>
      </c>
      <c r="BY54" s="92">
        <v>1827.2198699999999</v>
      </c>
      <c r="BZ54" s="92">
        <v>2299.0448200000001</v>
      </c>
      <c r="CA54" s="92">
        <v>1338.2121999999999</v>
      </c>
      <c r="CB54" s="92">
        <v>1981.3102799999999</v>
      </c>
      <c r="CC54" s="92">
        <v>2282.3177700000001</v>
      </c>
      <c r="CD54" s="92">
        <v>1732.94928</v>
      </c>
      <c r="CE54" s="92">
        <v>2049.4280899999999</v>
      </c>
      <c r="CF54" s="92">
        <v>2188.6923199999997</v>
      </c>
      <c r="CG54" s="92">
        <v>2160.9137800000003</v>
      </c>
      <c r="CH54" s="92">
        <v>2160.9137800000003</v>
      </c>
      <c r="CI54" s="92">
        <v>2160.9137800000003</v>
      </c>
    </row>
    <row r="55" spans="2:87" s="50" customFormat="1" hidden="1" outlineLevel="2" x14ac:dyDescent="0.3">
      <c r="B55" s="72">
        <v>78</v>
      </c>
      <c r="C55" s="55" t="s">
        <v>180</v>
      </c>
      <c r="D55" s="48"/>
      <c r="E55" s="49">
        <v>806.3309999999999</v>
      </c>
      <c r="F55" s="49">
        <v>0</v>
      </c>
      <c r="G55" s="49">
        <v>0</v>
      </c>
      <c r="H55" s="49">
        <v>293.32900000000001</v>
      </c>
      <c r="I55" s="49">
        <v>77.338999999999999</v>
      </c>
      <c r="J55" s="49">
        <v>77.450999999999993</v>
      </c>
      <c r="K55" s="49">
        <v>0</v>
      </c>
      <c r="L55" s="49">
        <v>0</v>
      </c>
      <c r="M55" s="49">
        <v>119.473</v>
      </c>
      <c r="N55" s="49">
        <v>38.526000000000003</v>
      </c>
      <c r="O55" s="49">
        <v>0</v>
      </c>
      <c r="P55" s="49">
        <v>0</v>
      </c>
      <c r="Q55" s="49">
        <v>200.21299999999999</v>
      </c>
      <c r="S55" s="49">
        <v>432.97199999999998</v>
      </c>
      <c r="T55" s="49">
        <v>0</v>
      </c>
      <c r="U55" s="49">
        <v>40.304000000000002</v>
      </c>
      <c r="V55" s="49">
        <v>40.252000000000002</v>
      </c>
      <c r="W55" s="49">
        <v>43.69</v>
      </c>
      <c r="X55" s="49">
        <v>43.747999999999998</v>
      </c>
      <c r="Y55" s="49">
        <v>45.908999999999999</v>
      </c>
      <c r="Z55" s="49">
        <v>0</v>
      </c>
      <c r="AA55" s="49">
        <v>0</v>
      </c>
      <c r="AB55" s="49">
        <v>0</v>
      </c>
      <c r="AC55" s="49">
        <v>175.203</v>
      </c>
      <c r="AD55" s="49">
        <v>43.866</v>
      </c>
      <c r="AE55" s="49">
        <v>0</v>
      </c>
      <c r="AG55" s="49">
        <v>709.64399999999989</v>
      </c>
      <c r="AH55" s="49">
        <v>0</v>
      </c>
      <c r="AI55" s="49">
        <v>151.321</v>
      </c>
      <c r="AJ55" s="49">
        <v>101.163</v>
      </c>
      <c r="AK55" s="49">
        <v>0</v>
      </c>
      <c r="AL55" s="49">
        <v>51.948</v>
      </c>
      <c r="AM55" s="49">
        <v>51.734000000000002</v>
      </c>
      <c r="AN55" s="49">
        <v>51.817999999999998</v>
      </c>
      <c r="AO55" s="49">
        <v>51.899000000000001</v>
      </c>
      <c r="AP55" s="49">
        <v>51.024999999999999</v>
      </c>
      <c r="AQ55" s="49">
        <v>101.187</v>
      </c>
      <c r="AR55" s="49">
        <v>0</v>
      </c>
      <c r="AS55" s="49">
        <v>97.549000000000007</v>
      </c>
      <c r="AU55" s="49">
        <v>487.83800000000002</v>
      </c>
      <c r="AV55" s="49">
        <v>0</v>
      </c>
      <c r="AW55" s="49">
        <v>0</v>
      </c>
      <c r="AX55" s="49">
        <v>0</v>
      </c>
      <c r="AY55" s="49">
        <v>97.075999999999993</v>
      </c>
      <c r="AZ55" s="49">
        <v>0</v>
      </c>
      <c r="BA55" s="49">
        <v>0</v>
      </c>
      <c r="BB55" s="49">
        <v>201.90299999999999</v>
      </c>
      <c r="BC55" s="49">
        <v>50.475999999999999</v>
      </c>
      <c r="BD55" s="49">
        <v>50.475999999999999</v>
      </c>
      <c r="BE55" s="49">
        <v>50.475999999999999</v>
      </c>
      <c r="BF55" s="49">
        <v>50.475999999999999</v>
      </c>
      <c r="BG55" s="49">
        <v>50.475999999999999</v>
      </c>
      <c r="BI55" s="49">
        <f t="shared" si="0"/>
        <v>591.65100000000007</v>
      </c>
      <c r="BJ55" s="180">
        <v>49.313000000000002</v>
      </c>
      <c r="BK55" s="180">
        <v>49.13</v>
      </c>
      <c r="BL55" s="180">
        <v>49.302999999999997</v>
      </c>
      <c r="BM55" s="180">
        <v>48.87</v>
      </c>
      <c r="BN55" s="180">
        <v>98.046999999999997</v>
      </c>
      <c r="BO55" s="180">
        <v>50.171999999999997</v>
      </c>
      <c r="BP55" s="180">
        <v>50.866</v>
      </c>
      <c r="BQ55" s="180">
        <v>50.835999999999999</v>
      </c>
      <c r="BR55" s="180">
        <v>51.3</v>
      </c>
      <c r="BS55" s="180">
        <v>51.253</v>
      </c>
      <c r="BT55" s="180" t="s">
        <v>292</v>
      </c>
      <c r="BU55" s="180">
        <v>42.561</v>
      </c>
      <c r="BW55" s="180">
        <f t="shared" si="2"/>
        <v>593.98728000000006</v>
      </c>
      <c r="BX55" s="92">
        <v>42.667839999999998</v>
      </c>
      <c r="BY55" s="92">
        <v>42.863750000000003</v>
      </c>
      <c r="BZ55" s="92">
        <v>87.114549999999994</v>
      </c>
      <c r="CA55" s="92">
        <v>43.105580000000003</v>
      </c>
      <c r="CB55" s="92">
        <v>0</v>
      </c>
      <c r="CC55" s="92">
        <v>76.965790000000013</v>
      </c>
      <c r="CD55" s="92">
        <v>91.269770000000008</v>
      </c>
      <c r="CE55" s="92">
        <v>42</v>
      </c>
      <c r="CF55" s="92">
        <v>42</v>
      </c>
      <c r="CG55" s="92">
        <v>42</v>
      </c>
      <c r="CH55" s="92">
        <v>42</v>
      </c>
      <c r="CI55" s="92">
        <v>42</v>
      </c>
    </row>
    <row r="56" spans="2:87" s="50" customFormat="1" hidden="1" outlineLevel="2" x14ac:dyDescent="0.3">
      <c r="B56" s="72">
        <v>79</v>
      </c>
      <c r="C56" s="55" t="s">
        <v>181</v>
      </c>
      <c r="D56" s="48"/>
      <c r="E56" s="49">
        <v>7000.8429999999998</v>
      </c>
      <c r="F56" s="49">
        <v>548.33399999999995</v>
      </c>
      <c r="G56" s="49">
        <v>567.80600000000004</v>
      </c>
      <c r="H56" s="49">
        <v>597.86599999999999</v>
      </c>
      <c r="I56" s="49">
        <v>577.83600000000001</v>
      </c>
      <c r="J56" s="49">
        <v>579.53399999999999</v>
      </c>
      <c r="K56" s="49">
        <v>572.34500000000003</v>
      </c>
      <c r="L56" s="49">
        <v>571.62900000000002</v>
      </c>
      <c r="M56" s="49">
        <v>577.29999999999995</v>
      </c>
      <c r="N56" s="49">
        <v>586.39800000000002</v>
      </c>
      <c r="O56" s="49">
        <v>598.58600000000001</v>
      </c>
      <c r="P56" s="49">
        <v>632.92700000000002</v>
      </c>
      <c r="Q56" s="49">
        <v>590.28200000000004</v>
      </c>
      <c r="S56" s="49">
        <v>7213.9030000000012</v>
      </c>
      <c r="T56" s="49">
        <v>589.54200000000003</v>
      </c>
      <c r="U56" s="49">
        <v>606.14700000000005</v>
      </c>
      <c r="V56" s="49">
        <v>606.09699999999998</v>
      </c>
      <c r="W56" s="49">
        <v>614.90200000000004</v>
      </c>
      <c r="X56" s="49">
        <v>615.93499999999995</v>
      </c>
      <c r="Y56" s="49">
        <v>602.11500000000001</v>
      </c>
      <c r="Z56" s="49">
        <v>602.56799999999998</v>
      </c>
      <c r="AA56" s="49">
        <v>600.92899999999997</v>
      </c>
      <c r="AB56" s="49">
        <v>600.45600000000002</v>
      </c>
      <c r="AC56" s="49">
        <v>590.13300000000004</v>
      </c>
      <c r="AD56" s="49">
        <v>589.52800000000002</v>
      </c>
      <c r="AE56" s="49">
        <v>595.55100000000004</v>
      </c>
      <c r="AG56" s="49">
        <v>7342.4149999999991</v>
      </c>
      <c r="AH56" s="49">
        <v>592.83799999999997</v>
      </c>
      <c r="AI56" s="49">
        <v>573.55600000000004</v>
      </c>
      <c r="AJ56" s="49">
        <v>604.16899999999998</v>
      </c>
      <c r="AK56" s="49">
        <v>628.65099999999995</v>
      </c>
      <c r="AL56" s="49">
        <v>659.30799999999999</v>
      </c>
      <c r="AM56" s="49">
        <v>550.41499999999996</v>
      </c>
      <c r="AN56" s="49">
        <v>554.84699999999998</v>
      </c>
      <c r="AO56" s="49">
        <v>549.21299999999997</v>
      </c>
      <c r="AP56" s="49">
        <v>733.01199999999994</v>
      </c>
      <c r="AQ56" s="49">
        <v>727.07799999999997</v>
      </c>
      <c r="AR56" s="49">
        <v>606.59199999999998</v>
      </c>
      <c r="AS56" s="49">
        <v>562.73599999999999</v>
      </c>
      <c r="AU56" s="49">
        <v>5872.6880000000001</v>
      </c>
      <c r="AV56" s="49">
        <v>493.50400000000002</v>
      </c>
      <c r="AW56" s="49">
        <v>579.16200000000003</v>
      </c>
      <c r="AX56" s="49">
        <v>539.14800000000002</v>
      </c>
      <c r="AY56" s="49">
        <v>479.87200000000001</v>
      </c>
      <c r="AZ56" s="49">
        <v>494.39499999999998</v>
      </c>
      <c r="BA56" s="49">
        <v>471.16300000000001</v>
      </c>
      <c r="BB56" s="49">
        <v>487</v>
      </c>
      <c r="BC56" s="49">
        <v>512.5</v>
      </c>
      <c r="BD56" s="49">
        <v>512.5</v>
      </c>
      <c r="BE56" s="49">
        <v>512.5</v>
      </c>
      <c r="BF56" s="49">
        <v>512.5</v>
      </c>
      <c r="BG56" s="49">
        <v>512.5</v>
      </c>
      <c r="BI56" s="49">
        <f t="shared" si="0"/>
        <v>5694.0150000000003</v>
      </c>
      <c r="BJ56" s="180">
        <v>460.69600000000003</v>
      </c>
      <c r="BK56" s="180">
        <v>462.31099999999998</v>
      </c>
      <c r="BL56" s="180">
        <v>475.69299999999998</v>
      </c>
      <c r="BM56" s="180">
        <v>471.93900000000002</v>
      </c>
      <c r="BN56" s="180">
        <v>472.928</v>
      </c>
      <c r="BO56" s="180">
        <v>472.23200000000003</v>
      </c>
      <c r="BP56" s="180">
        <v>471.10399999999998</v>
      </c>
      <c r="BQ56" s="180">
        <v>473.55599999999998</v>
      </c>
      <c r="BR56" s="180">
        <v>474.57</v>
      </c>
      <c r="BS56" s="180">
        <v>486.19299999999998</v>
      </c>
      <c r="BT56" s="180">
        <v>488.67599999999999</v>
      </c>
      <c r="BU56" s="180">
        <v>484.11700000000002</v>
      </c>
      <c r="BW56" s="180">
        <f t="shared" si="2"/>
        <v>5863.4491099999996</v>
      </c>
      <c r="BX56" s="92">
        <v>491.64164999999997</v>
      </c>
      <c r="BY56" s="92">
        <v>477.10536999999999</v>
      </c>
      <c r="BZ56" s="92">
        <v>479.33771999999999</v>
      </c>
      <c r="CA56" s="92">
        <v>485.74720000000002</v>
      </c>
      <c r="CB56" s="92">
        <v>476.33166999999997</v>
      </c>
      <c r="CC56" s="92">
        <v>460.51345000000003</v>
      </c>
      <c r="CD56" s="92">
        <v>489.46678000000003</v>
      </c>
      <c r="CE56" s="92">
        <v>457.30527000000001</v>
      </c>
      <c r="CF56" s="92">
        <v>511.5</v>
      </c>
      <c r="CG56" s="92">
        <v>511.5</v>
      </c>
      <c r="CH56" s="92">
        <v>511.5</v>
      </c>
      <c r="CI56" s="92">
        <v>511.5</v>
      </c>
    </row>
    <row r="57" spans="2:87" s="50" customFormat="1" hidden="1" outlineLevel="2" x14ac:dyDescent="0.3">
      <c r="B57" s="72">
        <v>80</v>
      </c>
      <c r="C57" s="55" t="s">
        <v>182</v>
      </c>
      <c r="D57" s="48"/>
      <c r="E57" s="49">
        <v>1115.0669999999998</v>
      </c>
      <c r="F57" s="49">
        <v>352.303</v>
      </c>
      <c r="G57" s="49">
        <v>68.573999999999998</v>
      </c>
      <c r="H57" s="49">
        <v>96.965999999999994</v>
      </c>
      <c r="I57" s="49">
        <v>3.51</v>
      </c>
      <c r="J57" s="49">
        <v>156.96299999999999</v>
      </c>
      <c r="K57" s="49">
        <v>37.673000000000002</v>
      </c>
      <c r="L57" s="49">
        <v>1.014</v>
      </c>
      <c r="M57" s="49">
        <v>176.00200000000001</v>
      </c>
      <c r="N57" s="49">
        <v>134.46299999999999</v>
      </c>
      <c r="O57" s="49">
        <v>12.925000000000001</v>
      </c>
      <c r="P57" s="49">
        <v>0</v>
      </c>
      <c r="Q57" s="49">
        <v>74.674000000000007</v>
      </c>
      <c r="S57" s="49">
        <v>462.24600000000004</v>
      </c>
      <c r="T57" s="49">
        <v>2.4380000000000002</v>
      </c>
      <c r="U57" s="49">
        <v>8.3030000000000008</v>
      </c>
      <c r="V57" s="49">
        <v>1.415</v>
      </c>
      <c r="W57" s="49">
        <v>12.651999999999999</v>
      </c>
      <c r="X57" s="49">
        <v>16.905000000000001</v>
      </c>
      <c r="Y57" s="49">
        <v>1.2509999999999999</v>
      </c>
      <c r="Z57" s="49">
        <v>12.456</v>
      </c>
      <c r="AA57" s="49">
        <v>181.041</v>
      </c>
      <c r="AB57" s="49">
        <v>87.281000000000006</v>
      </c>
      <c r="AC57" s="49">
        <v>26.254999999999999</v>
      </c>
      <c r="AD57" s="49">
        <v>1.5089999999999999</v>
      </c>
      <c r="AE57" s="49">
        <v>110.74</v>
      </c>
      <c r="AG57" s="49">
        <v>5211.2969999999996</v>
      </c>
      <c r="AH57" s="49">
        <v>1161.1420000000001</v>
      </c>
      <c r="AI57" s="49">
        <v>164.39699999999999</v>
      </c>
      <c r="AJ57" s="49">
        <v>319.21699999999998</v>
      </c>
      <c r="AK57" s="49">
        <v>647.58100000000002</v>
      </c>
      <c r="AL57" s="49">
        <v>299.75400000000002</v>
      </c>
      <c r="AM57" s="49">
        <v>59.375999999999998</v>
      </c>
      <c r="AN57" s="49">
        <v>11.13</v>
      </c>
      <c r="AO57" s="49">
        <v>43.106999999999999</v>
      </c>
      <c r="AP57" s="49">
        <v>563.10500000000002</v>
      </c>
      <c r="AQ57" s="49">
        <v>436.99900000000002</v>
      </c>
      <c r="AR57" s="49">
        <v>650.94899999999996</v>
      </c>
      <c r="AS57" s="49">
        <v>854.54</v>
      </c>
      <c r="AU57" s="49">
        <v>9177.89</v>
      </c>
      <c r="AV57" s="49">
        <v>604.84699999999998</v>
      </c>
      <c r="AW57" s="49">
        <v>757.04100000000005</v>
      </c>
      <c r="AX57" s="49">
        <v>943.49099999999999</v>
      </c>
      <c r="AY57" s="49">
        <v>831.41499999999996</v>
      </c>
      <c r="AZ57" s="49">
        <v>883.53200000000004</v>
      </c>
      <c r="BA57" s="49">
        <v>729.52499999999998</v>
      </c>
      <c r="BB57" s="49">
        <v>885.87599999999998</v>
      </c>
      <c r="BC57" s="49">
        <v>884.00300000000004</v>
      </c>
      <c r="BD57" s="49">
        <v>887.57799999999997</v>
      </c>
      <c r="BE57" s="49">
        <v>887.57799999999997</v>
      </c>
      <c r="BF57" s="49">
        <v>887.57799999999997</v>
      </c>
      <c r="BG57" s="49">
        <v>887.57799999999997</v>
      </c>
      <c r="BI57" s="49">
        <f t="shared" si="0"/>
        <v>8623.2409999999982</v>
      </c>
      <c r="BJ57" s="180">
        <v>793.18299999999999</v>
      </c>
      <c r="BK57" s="180">
        <v>760.24599999999998</v>
      </c>
      <c r="BL57" s="180">
        <v>799.40499999999997</v>
      </c>
      <c r="BM57" s="180">
        <v>767.36400000000003</v>
      </c>
      <c r="BN57" s="180">
        <v>1151.3240000000001</v>
      </c>
      <c r="BO57" s="180">
        <v>780.726</v>
      </c>
      <c r="BP57" s="180">
        <v>785.70899999999995</v>
      </c>
      <c r="BQ57" s="180">
        <v>783.255</v>
      </c>
      <c r="BR57" s="180">
        <v>678.97699999999998</v>
      </c>
      <c r="BS57" s="180">
        <v>495.90100000000001</v>
      </c>
      <c r="BT57" s="180">
        <v>460.00099999999998</v>
      </c>
      <c r="BU57" s="180">
        <v>367.15</v>
      </c>
      <c r="BW57" s="180">
        <f t="shared" si="2"/>
        <v>1288.3974599999997</v>
      </c>
      <c r="BX57" s="92">
        <v>511.68507999999997</v>
      </c>
      <c r="BY57" s="92">
        <v>191.67576</v>
      </c>
      <c r="BZ57" s="92">
        <v>166.12018</v>
      </c>
      <c r="CA57" s="92">
        <v>173.22031000000004</v>
      </c>
      <c r="CB57" s="92">
        <v>9.7382600000000004</v>
      </c>
      <c r="CC57" s="92">
        <v>7.6426000000000007</v>
      </c>
      <c r="CD57" s="92">
        <v>41.574870000000004</v>
      </c>
      <c r="CE57" s="92">
        <v>30</v>
      </c>
      <c r="CF57" s="92">
        <v>30</v>
      </c>
      <c r="CG57" s="92">
        <v>30</v>
      </c>
      <c r="CH57" s="92">
        <v>30</v>
      </c>
      <c r="CI57" s="92">
        <v>66.740399999999994</v>
      </c>
    </row>
    <row r="58" spans="2:87" s="50" customFormat="1" hidden="1" outlineLevel="2" x14ac:dyDescent="0.3">
      <c r="B58" s="72">
        <v>81</v>
      </c>
      <c r="C58" s="55" t="s">
        <v>183</v>
      </c>
      <c r="D58" s="48"/>
      <c r="E58" s="49">
        <v>1751.74</v>
      </c>
      <c r="F58" s="49">
        <v>8.0860000000000003</v>
      </c>
      <c r="G58" s="49">
        <v>14.972</v>
      </c>
      <c r="H58" s="49">
        <v>46.585999999999999</v>
      </c>
      <c r="I58" s="49">
        <v>0</v>
      </c>
      <c r="J58" s="49">
        <v>21.972000000000001</v>
      </c>
      <c r="K58" s="49">
        <v>87.100999999999999</v>
      </c>
      <c r="L58" s="49">
        <v>349.57100000000003</v>
      </c>
      <c r="M58" s="49">
        <v>0</v>
      </c>
      <c r="N58" s="49">
        <v>30.556999999999999</v>
      </c>
      <c r="O58" s="49">
        <v>91.962999999999994</v>
      </c>
      <c r="P58" s="49">
        <v>1099.675</v>
      </c>
      <c r="Q58" s="49">
        <v>1.2569999999999999</v>
      </c>
      <c r="S58" s="49">
        <v>382.64100000000008</v>
      </c>
      <c r="T58" s="49">
        <v>0.72299999999999998</v>
      </c>
      <c r="U58" s="49">
        <v>30.696999999999999</v>
      </c>
      <c r="V58" s="49">
        <v>17.062000000000001</v>
      </c>
      <c r="W58" s="49">
        <v>18.050999999999998</v>
      </c>
      <c r="X58" s="49">
        <v>16.381</v>
      </c>
      <c r="Y58" s="49">
        <v>234.19800000000001</v>
      </c>
      <c r="Z58" s="49">
        <v>15.364000000000001</v>
      </c>
      <c r="AA58" s="49">
        <v>8.4920000000000009</v>
      </c>
      <c r="AB58" s="49">
        <v>0</v>
      </c>
      <c r="AC58" s="49">
        <v>28.66</v>
      </c>
      <c r="AD58" s="49">
        <v>1.853</v>
      </c>
      <c r="AE58" s="49">
        <v>11.16</v>
      </c>
      <c r="AG58" s="49">
        <v>93.846000000000004</v>
      </c>
      <c r="AH58" s="49">
        <v>10.509</v>
      </c>
      <c r="AI58" s="49">
        <v>35.838999999999999</v>
      </c>
      <c r="AJ58" s="49">
        <v>18.282</v>
      </c>
      <c r="AK58" s="49">
        <v>0</v>
      </c>
      <c r="AL58" s="49">
        <v>2.6789999999999998</v>
      </c>
      <c r="AM58" s="49">
        <v>0</v>
      </c>
      <c r="AN58" s="49">
        <v>9.26</v>
      </c>
      <c r="AO58" s="49">
        <v>9.1890000000000001</v>
      </c>
      <c r="AP58" s="49">
        <v>8.0879999999999992</v>
      </c>
      <c r="AQ58" s="49">
        <v>0</v>
      </c>
      <c r="AR58" s="49">
        <v>0</v>
      </c>
      <c r="AS58" s="49">
        <v>0</v>
      </c>
      <c r="AU58" s="49">
        <v>776.96400000000006</v>
      </c>
      <c r="AV58" s="49">
        <v>0</v>
      </c>
      <c r="AW58" s="49">
        <v>9.8620000000000001</v>
      </c>
      <c r="AX58" s="49">
        <v>300.73099999999999</v>
      </c>
      <c r="AY58" s="49">
        <v>0</v>
      </c>
      <c r="AZ58" s="49">
        <v>18.378</v>
      </c>
      <c r="BA58" s="49">
        <v>6.04</v>
      </c>
      <c r="BB58" s="49">
        <v>418.90499999999997</v>
      </c>
      <c r="BC58" s="49">
        <v>418.90499999999997</v>
      </c>
      <c r="BD58" s="49">
        <v>418.90499999999997</v>
      </c>
      <c r="BE58" s="49">
        <v>418.90499999999997</v>
      </c>
      <c r="BF58" s="49">
        <v>418.90499999999997</v>
      </c>
      <c r="BG58" s="49">
        <v>418.90499999999997</v>
      </c>
      <c r="BI58" s="49">
        <f t="shared" si="0"/>
        <v>334.31200000000001</v>
      </c>
      <c r="BJ58" s="180" t="s">
        <v>292</v>
      </c>
      <c r="BK58" s="180">
        <v>113.48399999999999</v>
      </c>
      <c r="BL58" s="180" t="s">
        <v>292</v>
      </c>
      <c r="BM58" s="180" t="s">
        <v>292</v>
      </c>
      <c r="BN58" s="180" t="s">
        <v>292</v>
      </c>
      <c r="BO58" s="180" t="s">
        <v>292</v>
      </c>
      <c r="BP58" s="180" t="s">
        <v>292</v>
      </c>
      <c r="BQ58" s="180" t="s">
        <v>292</v>
      </c>
      <c r="BR58" s="180">
        <v>3.5059999999999998</v>
      </c>
      <c r="BS58" s="180">
        <v>217.322</v>
      </c>
      <c r="BT58" s="180" t="s">
        <v>292</v>
      </c>
      <c r="BU58" s="180" t="s">
        <v>292</v>
      </c>
      <c r="BW58" s="180">
        <f t="shared" si="2"/>
        <v>3050.9272844444445</v>
      </c>
      <c r="BX58" s="92">
        <v>-19.83212</v>
      </c>
      <c r="BY58" s="92">
        <v>0</v>
      </c>
      <c r="BZ58" s="92">
        <v>0</v>
      </c>
      <c r="CA58" s="92">
        <v>0</v>
      </c>
      <c r="CB58" s="92">
        <v>0</v>
      </c>
      <c r="CC58" s="92">
        <v>0</v>
      </c>
      <c r="CD58" s="92">
        <v>0</v>
      </c>
      <c r="CE58" s="92">
        <v>178.74553222222221</v>
      </c>
      <c r="CF58" s="92">
        <v>228.74553222222221</v>
      </c>
      <c r="CG58" s="92">
        <v>1498.5776499999999</v>
      </c>
      <c r="CH58" s="92">
        <v>492.97267999999997</v>
      </c>
      <c r="CI58" s="92">
        <v>671.71801000000005</v>
      </c>
    </row>
    <row r="59" spans="2:87" s="50" customFormat="1" hidden="1" outlineLevel="2" x14ac:dyDescent="0.3">
      <c r="B59" s="72">
        <v>82</v>
      </c>
      <c r="C59" s="55" t="s">
        <v>184</v>
      </c>
      <c r="D59" s="48"/>
      <c r="E59" s="49">
        <v>0</v>
      </c>
      <c r="F59" s="49">
        <v>0</v>
      </c>
      <c r="G59" s="49">
        <v>0</v>
      </c>
      <c r="H59" s="49">
        <v>0</v>
      </c>
      <c r="I59" s="49">
        <v>0</v>
      </c>
      <c r="J59" s="49">
        <v>0</v>
      </c>
      <c r="K59" s="49">
        <v>0</v>
      </c>
      <c r="L59" s="49">
        <v>0</v>
      </c>
      <c r="M59" s="49">
        <v>0</v>
      </c>
      <c r="N59" s="49">
        <v>0</v>
      </c>
      <c r="O59" s="49">
        <v>0</v>
      </c>
      <c r="P59" s="49">
        <v>0</v>
      </c>
      <c r="Q59" s="49">
        <v>0</v>
      </c>
      <c r="S59" s="49">
        <v>0</v>
      </c>
      <c r="T59" s="49">
        <v>0</v>
      </c>
      <c r="U59" s="49">
        <v>0</v>
      </c>
      <c r="V59" s="49">
        <v>0</v>
      </c>
      <c r="W59" s="49">
        <v>0</v>
      </c>
      <c r="X59" s="49">
        <v>0</v>
      </c>
      <c r="Y59" s="49">
        <v>0</v>
      </c>
      <c r="Z59" s="49">
        <v>0</v>
      </c>
      <c r="AA59" s="49">
        <v>0</v>
      </c>
      <c r="AB59" s="49">
        <v>0</v>
      </c>
      <c r="AC59" s="49">
        <v>0</v>
      </c>
      <c r="AD59" s="49">
        <v>0</v>
      </c>
      <c r="AE59" s="49">
        <v>0</v>
      </c>
      <c r="AG59" s="49">
        <v>0</v>
      </c>
      <c r="AH59" s="49">
        <v>0</v>
      </c>
      <c r="AI59" s="49">
        <v>0</v>
      </c>
      <c r="AJ59" s="49">
        <v>0</v>
      </c>
      <c r="AK59" s="49">
        <v>0</v>
      </c>
      <c r="AL59" s="49">
        <v>0</v>
      </c>
      <c r="AM59" s="49">
        <v>0</v>
      </c>
      <c r="AN59" s="49">
        <v>0</v>
      </c>
      <c r="AO59" s="49">
        <v>0</v>
      </c>
      <c r="AP59" s="49">
        <v>0</v>
      </c>
      <c r="AQ59" s="49">
        <v>0</v>
      </c>
      <c r="AR59" s="49">
        <v>0</v>
      </c>
      <c r="AS59" s="49">
        <v>0</v>
      </c>
      <c r="AU59" s="49"/>
      <c r="AV59" s="49">
        <v>0</v>
      </c>
      <c r="AW59" s="49">
        <v>0</v>
      </c>
      <c r="AX59" s="49">
        <v>0</v>
      </c>
      <c r="AY59" s="49">
        <v>0</v>
      </c>
      <c r="AZ59" s="49">
        <v>0</v>
      </c>
      <c r="BA59" s="49">
        <v>0</v>
      </c>
      <c r="BB59" s="49">
        <v>0</v>
      </c>
      <c r="BC59" s="49">
        <v>0</v>
      </c>
      <c r="BD59" s="49">
        <v>0</v>
      </c>
      <c r="BE59" s="49">
        <v>0</v>
      </c>
      <c r="BF59" s="49">
        <v>0</v>
      </c>
      <c r="BG59" s="49">
        <v>0</v>
      </c>
      <c r="BI59" s="49">
        <f t="shared" si="0"/>
        <v>0</v>
      </c>
      <c r="BJ59" s="180" t="s">
        <v>292</v>
      </c>
      <c r="BK59" s="180" t="s">
        <v>292</v>
      </c>
      <c r="BL59" s="180" t="s">
        <v>292</v>
      </c>
      <c r="BM59" s="180" t="s">
        <v>292</v>
      </c>
      <c r="BN59" s="180" t="s">
        <v>292</v>
      </c>
      <c r="BO59" s="180" t="s">
        <v>292</v>
      </c>
      <c r="BP59" s="180" t="s">
        <v>292</v>
      </c>
      <c r="BQ59" s="180" t="s">
        <v>292</v>
      </c>
      <c r="BR59" s="180" t="s">
        <v>292</v>
      </c>
      <c r="BS59" s="180" t="s">
        <v>292</v>
      </c>
      <c r="BT59" s="180" t="s">
        <v>292</v>
      </c>
      <c r="BU59" s="180" t="s">
        <v>292</v>
      </c>
      <c r="BW59" s="180">
        <f t="shared" si="2"/>
        <v>0</v>
      </c>
      <c r="BX59" s="92">
        <v>0</v>
      </c>
      <c r="BY59" s="92">
        <v>0</v>
      </c>
      <c r="BZ59" s="92">
        <v>0</v>
      </c>
      <c r="CA59" s="92">
        <v>0</v>
      </c>
      <c r="CB59" s="92">
        <v>0</v>
      </c>
      <c r="CC59" s="92">
        <v>0</v>
      </c>
      <c r="CD59" s="92">
        <v>0</v>
      </c>
      <c r="CE59" s="92">
        <v>0</v>
      </c>
      <c r="CF59" s="92">
        <v>0</v>
      </c>
      <c r="CG59" s="92">
        <v>0</v>
      </c>
      <c r="CH59" s="92">
        <v>0</v>
      </c>
      <c r="CI59" s="92">
        <v>0</v>
      </c>
    </row>
    <row r="60" spans="2:87" s="50" customFormat="1" hidden="1" outlineLevel="2" x14ac:dyDescent="0.3">
      <c r="B60" s="72">
        <v>83</v>
      </c>
      <c r="C60" s="55" t="s">
        <v>185</v>
      </c>
      <c r="D60" s="48"/>
      <c r="E60" s="49">
        <v>319.52</v>
      </c>
      <c r="F60" s="49">
        <v>24.821000000000002</v>
      </c>
      <c r="G60" s="49">
        <v>2.65</v>
      </c>
      <c r="H60" s="49">
        <v>16.155999999999999</v>
      </c>
      <c r="I60" s="49">
        <v>8.5579999999999998</v>
      </c>
      <c r="J60" s="49">
        <v>13.332000000000001</v>
      </c>
      <c r="K60" s="49">
        <v>66.644999999999996</v>
      </c>
      <c r="L60" s="49">
        <v>51.656999999999996</v>
      </c>
      <c r="M60" s="49">
        <v>40.200000000000003</v>
      </c>
      <c r="N60" s="49">
        <v>24.186</v>
      </c>
      <c r="O60" s="49">
        <v>51.194000000000003</v>
      </c>
      <c r="P60" s="49">
        <v>8.85</v>
      </c>
      <c r="Q60" s="49">
        <v>11.271000000000001</v>
      </c>
      <c r="S60" s="49">
        <v>200.18000000000004</v>
      </c>
      <c r="T60" s="49">
        <v>42.057000000000002</v>
      </c>
      <c r="U60" s="49">
        <v>12.805999999999999</v>
      </c>
      <c r="V60" s="49">
        <v>6.4349999999999996</v>
      </c>
      <c r="W60" s="49">
        <v>34.863</v>
      </c>
      <c r="X60" s="49">
        <v>15.948</v>
      </c>
      <c r="Y60" s="49">
        <v>48.566000000000003</v>
      </c>
      <c r="Z60" s="49">
        <v>8.94</v>
      </c>
      <c r="AA60" s="49">
        <v>2.145</v>
      </c>
      <c r="AB60" s="49">
        <v>0</v>
      </c>
      <c r="AC60" s="49">
        <v>23.114999999999998</v>
      </c>
      <c r="AD60" s="49">
        <v>2.5049999999999999</v>
      </c>
      <c r="AE60" s="49">
        <v>2.8</v>
      </c>
      <c r="AG60" s="49">
        <v>178.756</v>
      </c>
      <c r="AH60" s="49">
        <v>3.5550000000000002</v>
      </c>
      <c r="AI60" s="49">
        <v>0</v>
      </c>
      <c r="AJ60" s="49">
        <v>2.6589999999999998</v>
      </c>
      <c r="AK60" s="49">
        <v>11.52</v>
      </c>
      <c r="AL60" s="49">
        <v>122.756</v>
      </c>
      <c r="AM60" s="49">
        <v>3.927</v>
      </c>
      <c r="AN60" s="49">
        <v>8.8309999999999995</v>
      </c>
      <c r="AO60" s="49">
        <v>0</v>
      </c>
      <c r="AP60" s="49">
        <v>14.359</v>
      </c>
      <c r="AQ60" s="49">
        <v>0</v>
      </c>
      <c r="AR60" s="49">
        <v>11.148999999999999</v>
      </c>
      <c r="AS60" s="49">
        <v>0</v>
      </c>
      <c r="AU60" s="49">
        <v>245.762</v>
      </c>
      <c r="AV60" s="49">
        <v>0</v>
      </c>
      <c r="AW60" s="49">
        <v>2.4409999999999998</v>
      </c>
      <c r="AX60" s="49">
        <v>0</v>
      </c>
      <c r="AY60" s="49">
        <v>0</v>
      </c>
      <c r="AZ60" s="49">
        <v>11.401999999999999</v>
      </c>
      <c r="BA60" s="49">
        <v>0</v>
      </c>
      <c r="BB60" s="49">
        <v>30</v>
      </c>
      <c r="BC60" s="49">
        <v>30</v>
      </c>
      <c r="BD60" s="49">
        <v>30</v>
      </c>
      <c r="BE60" s="49">
        <v>30</v>
      </c>
      <c r="BF60" s="49">
        <v>30</v>
      </c>
      <c r="BG60" s="49">
        <v>30</v>
      </c>
      <c r="BI60" s="49">
        <f t="shared" si="0"/>
        <v>616.49200000000008</v>
      </c>
      <c r="BJ60" s="180">
        <v>176.99600000000001</v>
      </c>
      <c r="BK60" s="180">
        <v>51.415999999999997</v>
      </c>
      <c r="BL60" s="180">
        <v>66.715999999999994</v>
      </c>
      <c r="BM60" s="180">
        <v>17.802</v>
      </c>
      <c r="BN60" s="180">
        <v>27.785</v>
      </c>
      <c r="BO60" s="180">
        <v>57.786000000000001</v>
      </c>
      <c r="BP60" s="180">
        <v>50.783000000000001</v>
      </c>
      <c r="BQ60" s="180">
        <v>29.245999999999999</v>
      </c>
      <c r="BR60" s="180">
        <v>54.210999999999999</v>
      </c>
      <c r="BS60" s="180">
        <v>7.4690000000000003</v>
      </c>
      <c r="BT60" s="180">
        <v>65.736000000000004</v>
      </c>
      <c r="BU60" s="180">
        <v>10.545999999999999</v>
      </c>
      <c r="BW60" s="180">
        <f t="shared" si="2"/>
        <v>917.90818999999988</v>
      </c>
      <c r="BX60" s="92">
        <v>110.20186</v>
      </c>
      <c r="BY60" s="92">
        <v>41.446330000000003</v>
      </c>
      <c r="BZ60" s="92">
        <v>1.26</v>
      </c>
      <c r="CA60" s="92">
        <v>0</v>
      </c>
      <c r="CB60" s="92">
        <v>0</v>
      </c>
      <c r="CC60" s="92">
        <v>0</v>
      </c>
      <c r="CD60" s="92">
        <v>2.5708299999999999</v>
      </c>
      <c r="CE60" s="92">
        <v>30</v>
      </c>
      <c r="CF60" s="92">
        <v>157.5</v>
      </c>
      <c r="CG60" s="92">
        <v>183.333</v>
      </c>
      <c r="CH60" s="92">
        <v>183.333</v>
      </c>
      <c r="CI60" s="92">
        <v>208.26316999999997</v>
      </c>
    </row>
    <row r="61" spans="2:87" s="50" customFormat="1" hidden="1" outlineLevel="2" x14ac:dyDescent="0.3">
      <c r="B61" s="72">
        <v>84</v>
      </c>
      <c r="C61" s="55" t="s">
        <v>299</v>
      </c>
      <c r="D61" s="48"/>
      <c r="E61" s="49"/>
      <c r="F61" s="49"/>
      <c r="G61" s="49"/>
      <c r="H61" s="49"/>
      <c r="I61" s="49"/>
      <c r="J61" s="49"/>
      <c r="K61" s="49"/>
      <c r="L61" s="49"/>
      <c r="M61" s="49"/>
      <c r="N61" s="49"/>
      <c r="O61" s="49"/>
      <c r="P61" s="49"/>
      <c r="Q61" s="49"/>
      <c r="S61" s="49"/>
      <c r="T61" s="49"/>
      <c r="U61" s="49"/>
      <c r="V61" s="49"/>
      <c r="W61" s="49"/>
      <c r="X61" s="49"/>
      <c r="Y61" s="49"/>
      <c r="Z61" s="49"/>
      <c r="AA61" s="49"/>
      <c r="AB61" s="49"/>
      <c r="AC61" s="49"/>
      <c r="AD61" s="49"/>
      <c r="AE61" s="49"/>
      <c r="AG61" s="49"/>
      <c r="AH61" s="49"/>
      <c r="AI61" s="49"/>
      <c r="AJ61" s="49"/>
      <c r="AK61" s="49"/>
      <c r="AL61" s="49"/>
      <c r="AM61" s="49"/>
      <c r="AN61" s="49"/>
      <c r="AO61" s="49"/>
      <c r="AP61" s="49"/>
      <c r="AQ61" s="49"/>
      <c r="AR61" s="49"/>
      <c r="AS61" s="49"/>
      <c r="AU61" s="49"/>
      <c r="AV61" s="49"/>
      <c r="AW61" s="49"/>
      <c r="AX61" s="49"/>
      <c r="AY61" s="49"/>
      <c r="AZ61" s="49"/>
      <c r="BA61" s="49"/>
      <c r="BB61" s="49"/>
      <c r="BC61" s="49"/>
      <c r="BD61" s="49"/>
      <c r="BE61" s="49"/>
      <c r="BF61" s="49"/>
      <c r="BG61" s="49"/>
      <c r="BI61" s="49">
        <f t="shared" si="0"/>
        <v>622.02299999999991</v>
      </c>
      <c r="BJ61" s="180">
        <v>56.485999999999997</v>
      </c>
      <c r="BK61" s="180">
        <v>51.280999999999999</v>
      </c>
      <c r="BL61" s="180">
        <v>58.661000000000001</v>
      </c>
      <c r="BM61" s="180">
        <v>63.633000000000003</v>
      </c>
      <c r="BN61" s="180">
        <v>59.244999999999997</v>
      </c>
      <c r="BO61" s="180">
        <v>51.301000000000002</v>
      </c>
      <c r="BP61" s="180">
        <v>51.765999999999998</v>
      </c>
      <c r="BQ61" s="180">
        <v>49.77</v>
      </c>
      <c r="BR61" s="180">
        <v>50.97</v>
      </c>
      <c r="BS61" s="180">
        <v>41.912999999999997</v>
      </c>
      <c r="BT61" s="180">
        <v>42.615000000000002</v>
      </c>
      <c r="BU61" s="180">
        <v>44.381999999999998</v>
      </c>
      <c r="BW61" s="180">
        <f t="shared" si="2"/>
        <v>340.07150999999999</v>
      </c>
      <c r="BX61" s="92">
        <v>45.146740000000001</v>
      </c>
      <c r="BY61" s="92">
        <v>46.85398</v>
      </c>
      <c r="BZ61" s="92">
        <v>43.080130000000004</v>
      </c>
      <c r="CA61" s="92">
        <v>4.5026299999999999</v>
      </c>
      <c r="CB61" s="92">
        <v>1.5954999999999999</v>
      </c>
      <c r="CC61" s="92">
        <v>4.0674200000000003</v>
      </c>
      <c r="CD61" s="92">
        <v>2.0509499999999998</v>
      </c>
      <c r="CE61" s="92">
        <v>5</v>
      </c>
      <c r="CF61" s="92">
        <v>5</v>
      </c>
      <c r="CG61" s="92">
        <v>60.924720000000001</v>
      </c>
      <c r="CH61" s="92">
        <v>60.924720000000001</v>
      </c>
      <c r="CI61" s="92">
        <v>60.924720000000001</v>
      </c>
    </row>
    <row r="62" spans="2:87" s="50" customFormat="1" hidden="1" outlineLevel="2" x14ac:dyDescent="0.3">
      <c r="B62" s="72">
        <v>85</v>
      </c>
      <c r="C62" s="55" t="s">
        <v>300</v>
      </c>
      <c r="D62" s="48"/>
      <c r="E62" s="49">
        <v>1361.0150000000001</v>
      </c>
      <c r="F62" s="49">
        <v>44.637999999999998</v>
      </c>
      <c r="G62" s="49">
        <v>97.981999999999999</v>
      </c>
      <c r="H62" s="49">
        <v>64.114000000000004</v>
      </c>
      <c r="I62" s="49">
        <v>299.089</v>
      </c>
      <c r="J62" s="49">
        <v>392.512</v>
      </c>
      <c r="K62" s="49">
        <v>78.23</v>
      </c>
      <c r="L62" s="49">
        <v>57.622</v>
      </c>
      <c r="M62" s="49">
        <v>82.284999999999997</v>
      </c>
      <c r="N62" s="49">
        <v>61.389000000000003</v>
      </c>
      <c r="O62" s="49">
        <v>70.375</v>
      </c>
      <c r="P62" s="49">
        <v>59.725000000000001</v>
      </c>
      <c r="Q62" s="49">
        <v>53.054000000000002</v>
      </c>
      <c r="S62" s="49">
        <v>1691.5400000000002</v>
      </c>
      <c r="T62" s="49">
        <v>58.954000000000001</v>
      </c>
      <c r="U62" s="49">
        <v>131.172</v>
      </c>
      <c r="V62" s="49">
        <v>74.790999999999997</v>
      </c>
      <c r="W62" s="49">
        <v>66.381</v>
      </c>
      <c r="X62" s="49">
        <v>334.596</v>
      </c>
      <c r="Y62" s="49">
        <v>83.855999999999995</v>
      </c>
      <c r="Z62" s="49">
        <v>79.013000000000005</v>
      </c>
      <c r="AA62" s="49">
        <v>90.019000000000005</v>
      </c>
      <c r="AB62" s="49">
        <v>62.262999999999998</v>
      </c>
      <c r="AC62" s="49">
        <v>554.38900000000001</v>
      </c>
      <c r="AD62" s="49">
        <v>86.346999999999994</v>
      </c>
      <c r="AE62" s="49">
        <v>69.759</v>
      </c>
      <c r="AG62" s="49">
        <v>1197.3600000000001</v>
      </c>
      <c r="AH62" s="49">
        <v>119.771</v>
      </c>
      <c r="AI62" s="49">
        <v>54.405000000000001</v>
      </c>
      <c r="AJ62" s="49">
        <v>68.05</v>
      </c>
      <c r="AK62" s="49">
        <v>349.85300000000001</v>
      </c>
      <c r="AL62" s="49">
        <v>77.076999999999998</v>
      </c>
      <c r="AM62" s="49">
        <v>72.213999999999999</v>
      </c>
      <c r="AN62" s="49">
        <v>80.584000000000003</v>
      </c>
      <c r="AO62" s="49">
        <v>91.801000000000002</v>
      </c>
      <c r="AP62" s="49">
        <v>70.009</v>
      </c>
      <c r="AQ62" s="49">
        <v>79.475999999999999</v>
      </c>
      <c r="AR62" s="49">
        <v>68.210999999999999</v>
      </c>
      <c r="AS62" s="49">
        <v>65.909000000000006</v>
      </c>
      <c r="AU62" s="49">
        <v>910.31200000000001</v>
      </c>
      <c r="AV62" s="49">
        <v>138.506</v>
      </c>
      <c r="AW62" s="49">
        <v>76.956000000000003</v>
      </c>
      <c r="AX62" s="49">
        <v>73.084000000000003</v>
      </c>
      <c r="AY62" s="49">
        <v>68.174999999999997</v>
      </c>
      <c r="AZ62" s="49">
        <v>72.492000000000004</v>
      </c>
      <c r="BA62" s="49">
        <v>67.56</v>
      </c>
      <c r="BB62" s="49">
        <v>115.30200000000001</v>
      </c>
      <c r="BC62" s="49">
        <v>110.553</v>
      </c>
      <c r="BD62" s="49">
        <v>110.553</v>
      </c>
      <c r="BE62" s="49">
        <v>110.553</v>
      </c>
      <c r="BF62" s="49">
        <v>110.553</v>
      </c>
      <c r="BG62" s="49">
        <v>110.553</v>
      </c>
      <c r="BI62" s="49">
        <f t="shared" si="0"/>
        <v>175.01099999999997</v>
      </c>
      <c r="BJ62" s="180">
        <v>9.7550000000000008</v>
      </c>
      <c r="BK62" s="180">
        <v>26.93</v>
      </c>
      <c r="BL62" s="180">
        <v>15.554</v>
      </c>
      <c r="BM62" s="180">
        <v>5.09</v>
      </c>
      <c r="BN62" s="180" t="s">
        <v>292</v>
      </c>
      <c r="BO62" s="180">
        <v>26.949000000000002</v>
      </c>
      <c r="BP62" s="180">
        <v>13.847</v>
      </c>
      <c r="BQ62" s="180">
        <v>12.193</v>
      </c>
      <c r="BR62" s="180">
        <v>18.512</v>
      </c>
      <c r="BS62" s="180">
        <v>14.813000000000001</v>
      </c>
      <c r="BT62" s="180">
        <v>20.135999999999999</v>
      </c>
      <c r="BU62" s="180">
        <v>11.231999999999999</v>
      </c>
      <c r="BW62" s="180">
        <f t="shared" si="2"/>
        <v>398.00775999999996</v>
      </c>
      <c r="BX62" s="92">
        <v>15.01778</v>
      </c>
      <c r="BY62" s="92">
        <v>16.938580000000002</v>
      </c>
      <c r="BZ62" s="92">
        <v>17.931809999999999</v>
      </c>
      <c r="CA62" s="92">
        <v>18.965479999999999</v>
      </c>
      <c r="CB62" s="92">
        <v>15.566210000000002</v>
      </c>
      <c r="CC62" s="92">
        <v>17.662410000000001</v>
      </c>
      <c r="CD62" s="92">
        <v>20.869389999999999</v>
      </c>
      <c r="CE62" s="92">
        <v>53.011220000000002</v>
      </c>
      <c r="CF62" s="92">
        <v>63.011220000000002</v>
      </c>
      <c r="CG62" s="92">
        <v>53.011220000000002</v>
      </c>
      <c r="CH62" s="92">
        <v>53.011220000000002</v>
      </c>
      <c r="CI62" s="92">
        <v>53.011220000000002</v>
      </c>
    </row>
    <row r="63" spans="2:87" s="33" customFormat="1" hidden="1" outlineLevel="1" x14ac:dyDescent="0.3">
      <c r="B63" s="72">
        <v>29</v>
      </c>
      <c r="C63" s="185" t="s">
        <v>186</v>
      </c>
      <c r="D63" s="186"/>
      <c r="E63" s="61">
        <v>68557.872000000003</v>
      </c>
      <c r="F63" s="61">
        <v>4740.9699999999993</v>
      </c>
      <c r="G63" s="61">
        <v>4599.2619999999997</v>
      </c>
      <c r="H63" s="61">
        <v>6096.57</v>
      </c>
      <c r="I63" s="61">
        <v>7042.8010000000013</v>
      </c>
      <c r="J63" s="61">
        <v>5395.902</v>
      </c>
      <c r="K63" s="61">
        <v>7708.5360000000001</v>
      </c>
      <c r="L63" s="61">
        <v>5921.62</v>
      </c>
      <c r="M63" s="61">
        <v>4854.5169999999998</v>
      </c>
      <c r="N63" s="61">
        <v>5767.0339999999997</v>
      </c>
      <c r="O63" s="61">
        <v>6050.3519999999999</v>
      </c>
      <c r="P63" s="61">
        <v>4786.6970000000001</v>
      </c>
      <c r="Q63" s="61">
        <v>5593.6110000000008</v>
      </c>
      <c r="S63" s="61">
        <v>72794.491999999998</v>
      </c>
      <c r="T63" s="61">
        <v>5147.96</v>
      </c>
      <c r="U63" s="61">
        <v>8218.6280000000006</v>
      </c>
      <c r="V63" s="61">
        <v>3876.424</v>
      </c>
      <c r="W63" s="61">
        <v>5818.2339999999995</v>
      </c>
      <c r="X63" s="61">
        <v>4399.3379999999997</v>
      </c>
      <c r="Y63" s="61">
        <v>6949.8779999999997</v>
      </c>
      <c r="Z63" s="61">
        <v>8502.3089999999993</v>
      </c>
      <c r="AA63" s="61">
        <v>6701.3240000000005</v>
      </c>
      <c r="AB63" s="61">
        <v>3530.9989999999998</v>
      </c>
      <c r="AC63" s="61">
        <v>5147.6059999999998</v>
      </c>
      <c r="AD63" s="61">
        <v>3083.9560000000001</v>
      </c>
      <c r="AE63" s="61">
        <v>11417.835999999999</v>
      </c>
      <c r="AG63" s="61">
        <v>73772.303999999989</v>
      </c>
      <c r="AH63" s="61">
        <v>12138.526</v>
      </c>
      <c r="AI63" s="61">
        <v>1466.443</v>
      </c>
      <c r="AJ63" s="61">
        <v>7492.8209999999999</v>
      </c>
      <c r="AK63" s="61">
        <v>6149.7429999999995</v>
      </c>
      <c r="AL63" s="61">
        <v>4930.1869999999999</v>
      </c>
      <c r="AM63" s="61">
        <v>7942.4179999999997</v>
      </c>
      <c r="AN63" s="61">
        <v>5101.2650000000003</v>
      </c>
      <c r="AO63" s="61">
        <v>4779.652</v>
      </c>
      <c r="AP63" s="61">
        <v>5893.2209999999995</v>
      </c>
      <c r="AQ63" s="61">
        <v>8929.2790000000005</v>
      </c>
      <c r="AR63" s="61">
        <v>4050.8940000000002</v>
      </c>
      <c r="AS63" s="61">
        <v>4897.8550000000005</v>
      </c>
      <c r="AU63" s="61">
        <v>58398.328999999998</v>
      </c>
      <c r="AV63" s="61">
        <v>7906.192</v>
      </c>
      <c r="AW63" s="61">
        <v>6888.1299999999992</v>
      </c>
      <c r="AX63" s="61">
        <v>5178.5079999999998</v>
      </c>
      <c r="AY63" s="61">
        <v>2697.1330000000003</v>
      </c>
      <c r="AZ63" s="61">
        <v>3602.5909999999999</v>
      </c>
      <c r="BA63" s="61">
        <v>5760.2790000000005</v>
      </c>
      <c r="BB63" s="61">
        <v>11407.932000000001</v>
      </c>
      <c r="BC63" s="61">
        <v>10553.48</v>
      </c>
      <c r="BD63" s="61">
        <v>11363.969000000001</v>
      </c>
      <c r="BE63" s="61">
        <v>9049.8260000000009</v>
      </c>
      <c r="BF63" s="61">
        <v>9138.1699999999983</v>
      </c>
      <c r="BG63" s="61">
        <v>8839.5829999999987</v>
      </c>
      <c r="BI63" s="61">
        <f t="shared" si="0"/>
        <v>55750.91</v>
      </c>
      <c r="BJ63" s="181">
        <f>SUM(BJ64:BJ75)</f>
        <v>5615.5210000000006</v>
      </c>
      <c r="BK63" s="181">
        <f t="shared" ref="BK63:BU63" si="130">SUM(BK64:BK75)</f>
        <v>10131.698</v>
      </c>
      <c r="BL63" s="181">
        <f t="shared" si="130"/>
        <v>4784.6600000000008</v>
      </c>
      <c r="BM63" s="181">
        <f t="shared" si="130"/>
        <v>4852.4620000000004</v>
      </c>
      <c r="BN63" s="181">
        <f t="shared" si="130"/>
        <v>4011.9609999999993</v>
      </c>
      <c r="BO63" s="181">
        <f t="shared" si="130"/>
        <v>4047.681</v>
      </c>
      <c r="BP63" s="181">
        <f t="shared" si="130"/>
        <v>2193.2860000000001</v>
      </c>
      <c r="BQ63" s="181">
        <f t="shared" si="130"/>
        <v>2646.7429999999995</v>
      </c>
      <c r="BR63" s="181">
        <f t="shared" si="130"/>
        <v>5674.7699999999995</v>
      </c>
      <c r="BS63" s="181">
        <f t="shared" si="130"/>
        <v>3369.6879999999992</v>
      </c>
      <c r="BT63" s="181">
        <f t="shared" si="130"/>
        <v>4164.5790000000006</v>
      </c>
      <c r="BU63" s="181">
        <f t="shared" si="130"/>
        <v>4257.8610000000008</v>
      </c>
      <c r="BW63" s="181">
        <f t="shared" si="2"/>
        <v>51908.623560955552</v>
      </c>
      <c r="BX63" s="61">
        <f>SUM(BX64:BX75)</f>
        <v>3434.4645800000003</v>
      </c>
      <c r="BY63" s="61">
        <f t="shared" ref="BY63" si="131">SUM(BY64:BY75)</f>
        <v>3911.4435900000003</v>
      </c>
      <c r="BZ63" s="61">
        <f t="shared" ref="BZ63" si="132">SUM(BZ64:BZ75)</f>
        <v>2565.9726300000002</v>
      </c>
      <c r="CA63" s="61">
        <f t="shared" ref="CA63" si="133">SUM(CA64:CA75)</f>
        <v>2218.31495</v>
      </c>
      <c r="CB63" s="61">
        <f t="shared" ref="CB63" si="134">SUM(CB64:CB75)</f>
        <v>3635.3323599999999</v>
      </c>
      <c r="CC63" s="61">
        <f t="shared" ref="CC63" si="135">SUM(CC64:CC75)</f>
        <v>3027.2829399999991</v>
      </c>
      <c r="CD63" s="61">
        <f t="shared" ref="CD63" si="136">SUM(CD64:CD75)</f>
        <v>3886.7728100000004</v>
      </c>
      <c r="CE63" s="61">
        <f t="shared" ref="CE63" si="137">SUM(CE64:CE75)</f>
        <v>2848.7208783333331</v>
      </c>
      <c r="CF63" s="61">
        <f t="shared" ref="CF63" si="138">SUM(CF64:CF75)</f>
        <v>7755.3694208333318</v>
      </c>
      <c r="CG63" s="61">
        <f t="shared" ref="CG63" si="139">SUM(CG64:CG75)</f>
        <v>7217.6917006749991</v>
      </c>
      <c r="CH63" s="61">
        <f t="shared" ref="CH63" si="140">SUM(CH64:CH75)</f>
        <v>5608.0213688444428</v>
      </c>
      <c r="CI63" s="61">
        <f t="shared" ref="CI63" si="141">SUM(CI64:CI75)</f>
        <v>5799.2363322694446</v>
      </c>
    </row>
    <row r="64" spans="2:87" s="50" customFormat="1" hidden="1" outlineLevel="2" x14ac:dyDescent="0.3">
      <c r="B64" s="72">
        <v>86</v>
      </c>
      <c r="C64" s="55" t="s">
        <v>187</v>
      </c>
      <c r="D64" s="48"/>
      <c r="E64" s="49">
        <v>30844.179</v>
      </c>
      <c r="F64" s="49">
        <v>2214.3119999999999</v>
      </c>
      <c r="G64" s="49">
        <v>1934.374</v>
      </c>
      <c r="H64" s="49">
        <v>3102.721</v>
      </c>
      <c r="I64" s="49">
        <v>1861.1010000000001</v>
      </c>
      <c r="J64" s="49">
        <v>2362.384</v>
      </c>
      <c r="K64" s="49">
        <v>3518.82</v>
      </c>
      <c r="L64" s="49">
        <v>2116.9870000000001</v>
      </c>
      <c r="M64" s="49">
        <v>2413.777</v>
      </c>
      <c r="N64" s="49">
        <v>3435.4969999999998</v>
      </c>
      <c r="O64" s="49">
        <v>2764.904</v>
      </c>
      <c r="P64" s="49">
        <v>1576.933</v>
      </c>
      <c r="Q64" s="49">
        <v>3542.3690000000001</v>
      </c>
      <c r="S64" s="49">
        <v>29885.733999999993</v>
      </c>
      <c r="T64" s="49">
        <v>2395.0859999999998</v>
      </c>
      <c r="U64" s="49">
        <v>4489.2780000000002</v>
      </c>
      <c r="V64" s="49">
        <v>926.01400000000001</v>
      </c>
      <c r="W64" s="49">
        <v>3465.6329999999998</v>
      </c>
      <c r="X64" s="49">
        <v>2477.3690000000001</v>
      </c>
      <c r="Y64" s="49">
        <v>2514.0749999999998</v>
      </c>
      <c r="Z64" s="49">
        <v>3740.4079999999999</v>
      </c>
      <c r="AA64" s="49">
        <v>2083.2979999999998</v>
      </c>
      <c r="AB64" s="49">
        <v>1257.83</v>
      </c>
      <c r="AC64" s="49">
        <v>1563.3689999999999</v>
      </c>
      <c r="AD64" s="49">
        <v>1553.854</v>
      </c>
      <c r="AE64" s="49">
        <v>3419.52</v>
      </c>
      <c r="AG64" s="49">
        <v>35083.693999999996</v>
      </c>
      <c r="AH64" s="49">
        <v>6179.058</v>
      </c>
      <c r="AI64" s="49">
        <v>1146.0119999999999</v>
      </c>
      <c r="AJ64" s="49">
        <v>3316.6660000000002</v>
      </c>
      <c r="AK64" s="49">
        <v>2798.5450000000001</v>
      </c>
      <c r="AL64" s="49">
        <v>2301.3829999999998</v>
      </c>
      <c r="AM64" s="49">
        <v>2793.319</v>
      </c>
      <c r="AN64" s="49">
        <v>2151.3690000000001</v>
      </c>
      <c r="AO64" s="49">
        <v>1713.9780000000001</v>
      </c>
      <c r="AP64" s="49">
        <v>2462.3130000000001</v>
      </c>
      <c r="AQ64" s="49">
        <v>4120.7879999999996</v>
      </c>
      <c r="AR64" s="49">
        <v>2705.5210000000002</v>
      </c>
      <c r="AS64" s="49">
        <v>3394.7420000000002</v>
      </c>
      <c r="AU64" s="49">
        <v>21852.449000000001</v>
      </c>
      <c r="AV64" s="49">
        <v>1754.229</v>
      </c>
      <c r="AW64" s="49">
        <v>2687.7739999999999</v>
      </c>
      <c r="AX64" s="49">
        <v>1356.7919999999999</v>
      </c>
      <c r="AY64" s="49">
        <v>1437.393</v>
      </c>
      <c r="AZ64" s="49">
        <v>1086.1579999999999</v>
      </c>
      <c r="BA64" s="49">
        <v>1906.99</v>
      </c>
      <c r="BB64" s="49">
        <v>5171.0029999999997</v>
      </c>
      <c r="BC64" s="49">
        <v>4006.1179999999999</v>
      </c>
      <c r="BD64" s="49">
        <v>3793.893</v>
      </c>
      <c r="BE64" s="49">
        <v>3182.8919999999998</v>
      </c>
      <c r="BF64" s="49">
        <v>3233.0859999999998</v>
      </c>
      <c r="BG64" s="49">
        <v>2986.895</v>
      </c>
      <c r="BI64" s="49">
        <f t="shared" si="0"/>
        <v>28084.400000000001</v>
      </c>
      <c r="BJ64" s="180">
        <v>1639.5830000000001</v>
      </c>
      <c r="BK64" s="180">
        <v>4532.4260000000004</v>
      </c>
      <c r="BL64" s="180">
        <v>3066.5030000000002</v>
      </c>
      <c r="BM64" s="180">
        <v>1723.865</v>
      </c>
      <c r="BN64" s="180">
        <v>1881.6859999999999</v>
      </c>
      <c r="BO64" s="180">
        <v>2652.9749999999999</v>
      </c>
      <c r="BP64" s="180">
        <v>1508.2950000000001</v>
      </c>
      <c r="BQ64" s="180">
        <v>380.27499999999998</v>
      </c>
      <c r="BR64" s="180">
        <v>3439.835</v>
      </c>
      <c r="BS64" s="180">
        <v>2360.3240000000001</v>
      </c>
      <c r="BT64" s="180">
        <v>1908.0920000000001</v>
      </c>
      <c r="BU64" s="180">
        <v>2990.5410000000002</v>
      </c>
      <c r="BW64" s="49">
        <f t="shared" si="2"/>
        <v>29708.211812200003</v>
      </c>
      <c r="BX64" s="92">
        <v>1934.18751</v>
      </c>
      <c r="BY64" s="92">
        <v>2348.0515000000005</v>
      </c>
      <c r="BZ64" s="92">
        <v>1163.04538</v>
      </c>
      <c r="CA64" s="92">
        <v>1183.9764299999999</v>
      </c>
      <c r="CB64" s="92">
        <v>1983.3949099999998</v>
      </c>
      <c r="CC64" s="92">
        <v>1923.5211499999998</v>
      </c>
      <c r="CD64" s="92">
        <v>2009.3797800000004</v>
      </c>
      <c r="CE64" s="92">
        <v>1095.2658000000001</v>
      </c>
      <c r="CF64" s="92">
        <v>5545.1626199999992</v>
      </c>
      <c r="CG64" s="92">
        <v>4361.935101916667</v>
      </c>
      <c r="CH64" s="92">
        <v>2996.1921656416662</v>
      </c>
      <c r="CI64" s="92">
        <v>3164.0994646416666</v>
      </c>
    </row>
    <row r="65" spans="2:87" s="50" customFormat="1" hidden="1" outlineLevel="2" x14ac:dyDescent="0.3">
      <c r="B65" s="72">
        <v>87</v>
      </c>
      <c r="C65" s="55" t="s">
        <v>188</v>
      </c>
      <c r="D65" s="48"/>
      <c r="E65" s="49">
        <v>1000.772</v>
      </c>
      <c r="F65" s="49">
        <v>82.292000000000002</v>
      </c>
      <c r="G65" s="49">
        <v>0</v>
      </c>
      <c r="H65" s="49">
        <v>164.58500000000001</v>
      </c>
      <c r="I65" s="49">
        <v>82.292000000000002</v>
      </c>
      <c r="J65" s="49">
        <v>82.292000000000002</v>
      </c>
      <c r="K65" s="49">
        <v>0</v>
      </c>
      <c r="L65" s="49">
        <v>164.58500000000001</v>
      </c>
      <c r="M65" s="49">
        <v>82.292000000000002</v>
      </c>
      <c r="N65" s="49">
        <v>82.292000000000002</v>
      </c>
      <c r="O65" s="49">
        <v>82.292000000000002</v>
      </c>
      <c r="P65" s="49">
        <v>88.924999999999997</v>
      </c>
      <c r="Q65" s="49">
        <v>88.924999999999997</v>
      </c>
      <c r="S65" s="49">
        <v>984.39099999999985</v>
      </c>
      <c r="T65" s="49">
        <v>88.924999999999997</v>
      </c>
      <c r="U65" s="49">
        <v>86.087999999999994</v>
      </c>
      <c r="V65" s="49">
        <v>88.924999999999997</v>
      </c>
      <c r="W65" s="49">
        <v>88.924999999999997</v>
      </c>
      <c r="X65" s="49">
        <v>88.924999999999997</v>
      </c>
      <c r="Y65" s="49">
        <v>88.924999999999997</v>
      </c>
      <c r="Z65" s="49">
        <v>0</v>
      </c>
      <c r="AA65" s="49">
        <v>88.924999999999997</v>
      </c>
      <c r="AB65" s="49">
        <v>0</v>
      </c>
      <c r="AC65" s="49">
        <v>88.924999999999997</v>
      </c>
      <c r="AD65" s="49">
        <v>0</v>
      </c>
      <c r="AE65" s="49">
        <v>275.82799999999997</v>
      </c>
      <c r="AG65" s="49">
        <v>1146.79</v>
      </c>
      <c r="AH65" s="49">
        <v>0</v>
      </c>
      <c r="AI65" s="49">
        <v>0</v>
      </c>
      <c r="AJ65" s="49">
        <v>293.93299999999999</v>
      </c>
      <c r="AK65" s="49">
        <v>97.977999999999994</v>
      </c>
      <c r="AL65" s="49">
        <v>97.977999999999994</v>
      </c>
      <c r="AM65" s="49">
        <v>188.131</v>
      </c>
      <c r="AN65" s="49">
        <v>0</v>
      </c>
      <c r="AO65" s="49">
        <v>90.153000000000006</v>
      </c>
      <c r="AP65" s="49">
        <v>0</v>
      </c>
      <c r="AQ65" s="49">
        <v>162.47</v>
      </c>
      <c r="AR65" s="49">
        <v>72.316999999999993</v>
      </c>
      <c r="AS65" s="49">
        <v>143.83000000000001</v>
      </c>
      <c r="AU65" s="49">
        <v>735.65700000000004</v>
      </c>
      <c r="AV65" s="49">
        <v>71.915000000000006</v>
      </c>
      <c r="AW65" s="49">
        <v>56.484000000000002</v>
      </c>
      <c r="AX65" s="49">
        <v>15.430999999999999</v>
      </c>
      <c r="AY65" s="49">
        <v>71.915000000000006</v>
      </c>
      <c r="AZ65" s="49">
        <v>143.83000000000001</v>
      </c>
      <c r="BA65" s="49">
        <v>0</v>
      </c>
      <c r="BB65" s="49">
        <v>169.09100000000001</v>
      </c>
      <c r="BC65" s="49">
        <v>84.546000000000006</v>
      </c>
      <c r="BD65" s="49">
        <v>84.546000000000006</v>
      </c>
      <c r="BE65" s="49">
        <v>84.546000000000006</v>
      </c>
      <c r="BF65" s="49">
        <v>88.35</v>
      </c>
      <c r="BG65" s="49">
        <v>88.35</v>
      </c>
      <c r="BI65" s="49">
        <f t="shared" si="0"/>
        <v>809.7170000000001</v>
      </c>
      <c r="BJ65" s="180">
        <v>61.927</v>
      </c>
      <c r="BK65" s="180">
        <v>123.854</v>
      </c>
      <c r="BL65" s="180">
        <v>61.927</v>
      </c>
      <c r="BM65" s="180" t="s">
        <v>292</v>
      </c>
      <c r="BN65" s="180">
        <v>116.61499999999999</v>
      </c>
      <c r="BO65" s="180">
        <v>58.307000000000002</v>
      </c>
      <c r="BP65" s="180" t="s">
        <v>292</v>
      </c>
      <c r="BQ65" s="180">
        <v>116.61499999999999</v>
      </c>
      <c r="BR65" s="180">
        <v>58.307000000000002</v>
      </c>
      <c r="BS65" s="180">
        <v>58.307000000000002</v>
      </c>
      <c r="BT65" s="180" t="s">
        <v>292</v>
      </c>
      <c r="BU65" s="180">
        <v>153.858</v>
      </c>
      <c r="BW65" s="49">
        <f t="shared" si="2"/>
        <v>765.39884000000006</v>
      </c>
      <c r="BX65" s="92">
        <v>0</v>
      </c>
      <c r="BY65" s="92">
        <v>116.61485</v>
      </c>
      <c r="BZ65" s="92">
        <v>0</v>
      </c>
      <c r="CA65" s="92">
        <v>116.61486000000001</v>
      </c>
      <c r="CB65" s="92">
        <v>58.307430000000004</v>
      </c>
      <c r="CC65" s="92">
        <v>58.307430000000004</v>
      </c>
      <c r="CD65" s="92">
        <v>0</v>
      </c>
      <c r="CE65" s="92">
        <v>150.54246999999998</v>
      </c>
      <c r="CF65" s="92">
        <v>66.252949999999998</v>
      </c>
      <c r="CG65" s="92">
        <v>66.252949999999998</v>
      </c>
      <c r="CH65" s="92">
        <v>66.252949999999998</v>
      </c>
      <c r="CI65" s="92">
        <v>66.252949999999998</v>
      </c>
    </row>
    <row r="66" spans="2:87" s="50" customFormat="1" hidden="1" outlineLevel="2" x14ac:dyDescent="0.3">
      <c r="B66" s="72">
        <v>88</v>
      </c>
      <c r="C66" s="55" t="s">
        <v>189</v>
      </c>
      <c r="D66" s="48"/>
      <c r="E66" s="49">
        <v>698.56600000000003</v>
      </c>
      <c r="F66" s="49">
        <v>55.902000000000001</v>
      </c>
      <c r="G66" s="49">
        <v>55.886000000000003</v>
      </c>
      <c r="H66" s="49">
        <v>55.875</v>
      </c>
      <c r="I66" s="49">
        <v>0</v>
      </c>
      <c r="J66" s="49">
        <v>111.833</v>
      </c>
      <c r="K66" s="49">
        <v>55.901000000000003</v>
      </c>
      <c r="L66" s="49">
        <v>0</v>
      </c>
      <c r="M66" s="49">
        <v>118.72</v>
      </c>
      <c r="N66" s="49">
        <v>0</v>
      </c>
      <c r="O66" s="49">
        <v>61.119</v>
      </c>
      <c r="P66" s="49">
        <v>61.097000000000001</v>
      </c>
      <c r="Q66" s="49">
        <v>122.233</v>
      </c>
      <c r="S66" s="49">
        <v>760.13200000000006</v>
      </c>
      <c r="T66" s="49">
        <v>61.162999999999997</v>
      </c>
      <c r="U66" s="49">
        <v>61.128999999999998</v>
      </c>
      <c r="V66" s="49">
        <v>61.125</v>
      </c>
      <c r="W66" s="49">
        <v>61.143999999999998</v>
      </c>
      <c r="X66" s="49">
        <v>61.124000000000002</v>
      </c>
      <c r="Y66" s="49">
        <v>61.122</v>
      </c>
      <c r="Z66" s="49">
        <v>55.869</v>
      </c>
      <c r="AA66" s="49">
        <v>0</v>
      </c>
      <c r="AB66" s="49">
        <v>135.292</v>
      </c>
      <c r="AC66" s="49">
        <v>0</v>
      </c>
      <c r="AD66" s="49">
        <v>67.605000000000004</v>
      </c>
      <c r="AE66" s="49">
        <v>134.559</v>
      </c>
      <c r="AG66" s="49">
        <v>690.09</v>
      </c>
      <c r="AH66" s="49">
        <v>67.278999999999996</v>
      </c>
      <c r="AI66" s="49">
        <v>0</v>
      </c>
      <c r="AJ66" s="49">
        <v>50.738999999999997</v>
      </c>
      <c r="AK66" s="49">
        <v>135.209</v>
      </c>
      <c r="AL66" s="49">
        <v>0</v>
      </c>
      <c r="AM66" s="49">
        <v>67.605000000000004</v>
      </c>
      <c r="AN66" s="49">
        <v>136.01</v>
      </c>
      <c r="AO66" s="49">
        <v>0</v>
      </c>
      <c r="AP66" s="49">
        <v>70.006</v>
      </c>
      <c r="AQ66" s="49">
        <v>0</v>
      </c>
      <c r="AR66" s="49">
        <v>80.978999999999999</v>
      </c>
      <c r="AS66" s="49">
        <v>82.263000000000005</v>
      </c>
      <c r="AU66" s="49">
        <v>467.68400000000003</v>
      </c>
      <c r="AV66" s="49">
        <v>0</v>
      </c>
      <c r="AW66" s="49">
        <v>82.132999999999996</v>
      </c>
      <c r="AX66" s="49">
        <v>41.084000000000003</v>
      </c>
      <c r="AY66" s="49">
        <v>41.313000000000002</v>
      </c>
      <c r="AZ66" s="49">
        <v>41.366</v>
      </c>
      <c r="BA66" s="49">
        <v>41.237000000000002</v>
      </c>
      <c r="BB66" s="49">
        <v>43.98</v>
      </c>
      <c r="BC66" s="49">
        <v>43.98</v>
      </c>
      <c r="BD66" s="49">
        <v>45.959000000000003</v>
      </c>
      <c r="BE66" s="49">
        <v>45.959000000000003</v>
      </c>
      <c r="BF66" s="49">
        <v>45.959000000000003</v>
      </c>
      <c r="BG66" s="49">
        <v>45.959000000000003</v>
      </c>
      <c r="BI66" s="49">
        <f t="shared" si="0"/>
        <v>433.01599999999996</v>
      </c>
      <c r="BJ66" s="180">
        <v>33.503</v>
      </c>
      <c r="BK66" s="180">
        <v>32.347000000000001</v>
      </c>
      <c r="BL66" s="180" t="s">
        <v>292</v>
      </c>
      <c r="BM66" s="180">
        <v>77.236000000000004</v>
      </c>
      <c r="BN66" s="180">
        <v>42.018999999999998</v>
      </c>
      <c r="BO66" s="180">
        <v>46.75</v>
      </c>
      <c r="BP66" s="180">
        <v>37.494999999999997</v>
      </c>
      <c r="BQ66" s="180">
        <v>42.030999999999999</v>
      </c>
      <c r="BR66" s="180">
        <v>42.116</v>
      </c>
      <c r="BS66" s="180">
        <v>37.402000000000001</v>
      </c>
      <c r="BT66" s="180">
        <v>4.6520000000000001</v>
      </c>
      <c r="BU66" s="180">
        <v>37.465000000000003</v>
      </c>
      <c r="BW66" s="49">
        <f t="shared" si="2"/>
        <v>485.54913999999997</v>
      </c>
      <c r="BX66" s="92">
        <v>41.943809999999999</v>
      </c>
      <c r="BY66" s="92">
        <v>37.360120000000002</v>
      </c>
      <c r="BZ66" s="92">
        <v>46.627340000000004</v>
      </c>
      <c r="CA66" s="92">
        <v>37.360800000000005</v>
      </c>
      <c r="CB66" s="92">
        <v>0</v>
      </c>
      <c r="CC66" s="92">
        <v>37.304830000000003</v>
      </c>
      <c r="CD66" s="92">
        <v>37.303669999999997</v>
      </c>
      <c r="CE66" s="92">
        <v>74.601910000000004</v>
      </c>
      <c r="CF66" s="92">
        <v>43.261665000000001</v>
      </c>
      <c r="CG66" s="92">
        <v>43.261665000000001</v>
      </c>
      <c r="CH66" s="92">
        <v>43.261665000000001</v>
      </c>
      <c r="CI66" s="92">
        <v>43.261665000000001</v>
      </c>
    </row>
    <row r="67" spans="2:87" s="50" customFormat="1" hidden="1" outlineLevel="2" x14ac:dyDescent="0.3">
      <c r="B67" s="72">
        <v>89</v>
      </c>
      <c r="C67" s="55" t="s">
        <v>190</v>
      </c>
      <c r="D67" s="48"/>
      <c r="E67" s="49">
        <v>234.10800000000006</v>
      </c>
      <c r="F67" s="49">
        <v>25.488</v>
      </c>
      <c r="G67" s="49">
        <v>25.488</v>
      </c>
      <c r="H67" s="49">
        <v>25.488</v>
      </c>
      <c r="I67" s="49">
        <v>0</v>
      </c>
      <c r="J67" s="49">
        <v>19.128</v>
      </c>
      <c r="K67" s="49">
        <v>19.788</v>
      </c>
      <c r="L67" s="49">
        <v>19.788</v>
      </c>
      <c r="M67" s="49">
        <v>19.788</v>
      </c>
      <c r="N67" s="49">
        <v>19.788</v>
      </c>
      <c r="O67" s="49">
        <v>19.788</v>
      </c>
      <c r="P67" s="49">
        <v>19.788</v>
      </c>
      <c r="Q67" s="49">
        <v>19.788</v>
      </c>
      <c r="S67" s="49">
        <v>248.459</v>
      </c>
      <c r="T67" s="49">
        <v>0</v>
      </c>
      <c r="U67" s="49">
        <v>39.576000000000001</v>
      </c>
      <c r="V67" s="49">
        <v>19.788</v>
      </c>
      <c r="W67" s="49">
        <v>19.788</v>
      </c>
      <c r="X67" s="49">
        <v>19.788</v>
      </c>
      <c r="Y67" s="49">
        <v>18.315999999999999</v>
      </c>
      <c r="Z67" s="49">
        <v>21.922999999999998</v>
      </c>
      <c r="AA67" s="49">
        <v>0</v>
      </c>
      <c r="AB67" s="49">
        <v>43.511000000000003</v>
      </c>
      <c r="AC67" s="49">
        <v>0</v>
      </c>
      <c r="AD67" s="49">
        <v>21.922999999999998</v>
      </c>
      <c r="AE67" s="49">
        <v>43.845999999999997</v>
      </c>
      <c r="AG67" s="49">
        <v>212.34099999999995</v>
      </c>
      <c r="AH67" s="49">
        <v>21.068000000000001</v>
      </c>
      <c r="AI67" s="49">
        <v>0</v>
      </c>
      <c r="AJ67" s="49">
        <v>43.845999999999997</v>
      </c>
      <c r="AK67" s="49">
        <v>0</v>
      </c>
      <c r="AL67" s="49">
        <v>39.329000000000001</v>
      </c>
      <c r="AM67" s="49">
        <v>18.158999999999999</v>
      </c>
      <c r="AN67" s="49">
        <v>18.158999999999999</v>
      </c>
      <c r="AO67" s="49">
        <v>18.158999999999999</v>
      </c>
      <c r="AP67" s="49">
        <v>0</v>
      </c>
      <c r="AQ67" s="49">
        <v>35.462000000000003</v>
      </c>
      <c r="AR67" s="49">
        <v>18.158999999999999</v>
      </c>
      <c r="AS67" s="49">
        <v>0</v>
      </c>
      <c r="AU67" s="49">
        <v>328.00200000000001</v>
      </c>
      <c r="AV67" s="49">
        <v>0</v>
      </c>
      <c r="AW67" s="49">
        <v>54.475999999999999</v>
      </c>
      <c r="AX67" s="49">
        <v>29.646000000000001</v>
      </c>
      <c r="AY67" s="49">
        <v>21.452000000000002</v>
      </c>
      <c r="AZ67" s="49">
        <v>32.948</v>
      </c>
      <c r="BA67" s="49">
        <v>27.460999999999999</v>
      </c>
      <c r="BB67" s="49">
        <v>33.591000000000001</v>
      </c>
      <c r="BC67" s="49">
        <v>33.591000000000001</v>
      </c>
      <c r="BD67" s="49">
        <v>33.591000000000001</v>
      </c>
      <c r="BE67" s="49">
        <v>33.591000000000001</v>
      </c>
      <c r="BF67" s="49">
        <v>33.591000000000001</v>
      </c>
      <c r="BG67" s="49">
        <v>33.591000000000001</v>
      </c>
      <c r="BI67" s="49">
        <f t="shared" si="0"/>
        <v>335.48600000000005</v>
      </c>
      <c r="BJ67" s="180">
        <v>27.460999999999999</v>
      </c>
      <c r="BK67" s="180">
        <v>27.460999999999999</v>
      </c>
      <c r="BL67" s="180" t="s">
        <v>292</v>
      </c>
      <c r="BM67" s="180">
        <v>49.43</v>
      </c>
      <c r="BN67" s="180">
        <v>33.369</v>
      </c>
      <c r="BO67" s="180">
        <v>28.324000000000002</v>
      </c>
      <c r="BP67" s="180">
        <v>28.324000000000002</v>
      </c>
      <c r="BQ67" s="180" t="s">
        <v>292</v>
      </c>
      <c r="BR67" s="180">
        <v>56.146000000000001</v>
      </c>
      <c r="BS67" s="180">
        <v>28.324000000000002</v>
      </c>
      <c r="BT67" s="180" t="s">
        <v>292</v>
      </c>
      <c r="BU67" s="180">
        <v>56.646999999999998</v>
      </c>
      <c r="BW67" s="49">
        <f t="shared" si="2"/>
        <v>359.40007499999996</v>
      </c>
      <c r="BX67" s="92">
        <v>28.323650000000001</v>
      </c>
      <c r="BY67" s="92">
        <v>28.323650000000001</v>
      </c>
      <c r="BZ67" s="92">
        <v>28.323650000000001</v>
      </c>
      <c r="CA67" s="92">
        <v>0</v>
      </c>
      <c r="CB67" s="92">
        <v>22.658950000000001</v>
      </c>
      <c r="CC67" s="92">
        <v>35.373520000000006</v>
      </c>
      <c r="CD67" s="92">
        <v>0</v>
      </c>
      <c r="CE67" s="92">
        <v>35.804379999999995</v>
      </c>
      <c r="CF67" s="92">
        <v>72.236910000000009</v>
      </c>
      <c r="CG67" s="92">
        <v>36.118455000000004</v>
      </c>
      <c r="CH67" s="92">
        <v>36.118455000000004</v>
      </c>
      <c r="CI67" s="92">
        <v>36.118455000000004</v>
      </c>
    </row>
    <row r="68" spans="2:87" s="50" customFormat="1" hidden="1" outlineLevel="2" x14ac:dyDescent="0.3">
      <c r="B68" s="72">
        <v>90</v>
      </c>
      <c r="C68" s="55" t="s">
        <v>191</v>
      </c>
      <c r="D68" s="48"/>
      <c r="E68" s="49">
        <v>1916.241</v>
      </c>
      <c r="F68" s="49">
        <v>113.512</v>
      </c>
      <c r="G68" s="49">
        <v>206.87700000000001</v>
      </c>
      <c r="H68" s="49">
        <v>177.696</v>
      </c>
      <c r="I68" s="49">
        <v>225.54</v>
      </c>
      <c r="J68" s="49">
        <v>107.806</v>
      </c>
      <c r="K68" s="49">
        <v>178.887</v>
      </c>
      <c r="L68" s="49">
        <v>142.387</v>
      </c>
      <c r="M68" s="49">
        <v>169.65</v>
      </c>
      <c r="N68" s="49">
        <v>87.775000000000006</v>
      </c>
      <c r="O68" s="49">
        <v>187.09899999999999</v>
      </c>
      <c r="P68" s="49">
        <v>159.404</v>
      </c>
      <c r="Q68" s="49">
        <v>159.608</v>
      </c>
      <c r="S68" s="49">
        <v>2028.7719999999999</v>
      </c>
      <c r="T68" s="49">
        <v>226.23500000000001</v>
      </c>
      <c r="U68" s="49">
        <v>209.47900000000001</v>
      </c>
      <c r="V68" s="49">
        <v>173.10599999999999</v>
      </c>
      <c r="W68" s="49">
        <v>85.611999999999995</v>
      </c>
      <c r="X68" s="49">
        <v>167.46600000000001</v>
      </c>
      <c r="Y68" s="49">
        <v>214.17699999999999</v>
      </c>
      <c r="Z68" s="49">
        <v>148.488</v>
      </c>
      <c r="AA68" s="49">
        <v>232.398</v>
      </c>
      <c r="AB68" s="49">
        <v>26.591000000000001</v>
      </c>
      <c r="AC68" s="49">
        <v>198.316</v>
      </c>
      <c r="AD68" s="49">
        <v>147.06700000000001</v>
      </c>
      <c r="AE68" s="49">
        <v>199.83699999999999</v>
      </c>
      <c r="AG68" s="49">
        <v>1801.5679999999998</v>
      </c>
      <c r="AH68" s="49">
        <v>184.03700000000001</v>
      </c>
      <c r="AI68" s="49">
        <v>118.44</v>
      </c>
      <c r="AJ68" s="49">
        <v>274.95699999999999</v>
      </c>
      <c r="AK68" s="49">
        <v>166.49799999999999</v>
      </c>
      <c r="AL68" s="49">
        <v>96.308000000000007</v>
      </c>
      <c r="AM68" s="49">
        <v>202.30199999999999</v>
      </c>
      <c r="AN68" s="49">
        <v>130.87100000000001</v>
      </c>
      <c r="AO68" s="49">
        <v>16.378</v>
      </c>
      <c r="AP68" s="49">
        <v>174.357</v>
      </c>
      <c r="AQ68" s="49">
        <v>184.49299999999999</v>
      </c>
      <c r="AR68" s="49">
        <v>158.715</v>
      </c>
      <c r="AS68" s="49">
        <v>94.212000000000003</v>
      </c>
      <c r="AU68" s="49">
        <v>1325.16</v>
      </c>
      <c r="AV68" s="49">
        <v>153.286</v>
      </c>
      <c r="AW68" s="49">
        <v>49.731999999999999</v>
      </c>
      <c r="AX68" s="49">
        <v>73.942999999999998</v>
      </c>
      <c r="AY68" s="49">
        <v>62.521999999999998</v>
      </c>
      <c r="AZ68" s="49">
        <v>288.90100000000001</v>
      </c>
      <c r="BA68" s="49">
        <v>79.281000000000006</v>
      </c>
      <c r="BB68" s="49">
        <v>266.30500000000001</v>
      </c>
      <c r="BC68" s="49">
        <v>259.99</v>
      </c>
      <c r="BD68" s="49">
        <v>262.14400000000001</v>
      </c>
      <c r="BE68" s="49">
        <v>263.15100000000001</v>
      </c>
      <c r="BF68" s="49">
        <v>263.88900000000001</v>
      </c>
      <c r="BG68" s="49">
        <v>263.88900000000001</v>
      </c>
      <c r="BI68" s="49">
        <f t="shared" si="0"/>
        <v>1607.973</v>
      </c>
      <c r="BJ68" s="180">
        <v>119.438</v>
      </c>
      <c r="BK68" s="180">
        <v>119.74</v>
      </c>
      <c r="BL68" s="180">
        <v>151.83699999999999</v>
      </c>
      <c r="BM68" s="180">
        <v>151.83699999999999</v>
      </c>
      <c r="BN68" s="180">
        <v>117.5</v>
      </c>
      <c r="BO68" s="180">
        <v>137.29599999999999</v>
      </c>
      <c r="BP68" s="180">
        <v>112.003</v>
      </c>
      <c r="BQ68" s="180">
        <v>161.149</v>
      </c>
      <c r="BR68" s="180">
        <v>128.48699999999999</v>
      </c>
      <c r="BS68" s="180">
        <v>130.43199999999999</v>
      </c>
      <c r="BT68" s="180">
        <v>58.76</v>
      </c>
      <c r="BU68" s="180">
        <v>219.494</v>
      </c>
      <c r="BW68" s="49">
        <f t="shared" si="2"/>
        <v>2151.6666952999999</v>
      </c>
      <c r="BX68" s="92">
        <v>138.51148000000001</v>
      </c>
      <c r="BY68" s="92">
        <v>133.05148</v>
      </c>
      <c r="BZ68" s="92">
        <v>49.889949999999999</v>
      </c>
      <c r="CA68" s="92">
        <v>131.91956999999999</v>
      </c>
      <c r="CB68" s="92">
        <v>55.250589999999995</v>
      </c>
      <c r="CC68" s="92">
        <v>227.07479999999998</v>
      </c>
      <c r="CD68" s="92">
        <v>233.22608000000002</v>
      </c>
      <c r="CE68" s="92">
        <v>189.44781</v>
      </c>
      <c r="CF68" s="92">
        <v>247.7822275</v>
      </c>
      <c r="CG68" s="92">
        <v>248.448606125</v>
      </c>
      <c r="CH68" s="92">
        <v>248.448606125</v>
      </c>
      <c r="CI68" s="92">
        <v>248.61549554999999</v>
      </c>
    </row>
    <row r="69" spans="2:87" s="50" customFormat="1" hidden="1" outlineLevel="2" x14ac:dyDescent="0.3">
      <c r="B69" s="72">
        <v>91</v>
      </c>
      <c r="C69" s="55" t="s">
        <v>192</v>
      </c>
      <c r="D69" s="48"/>
      <c r="E69" s="49">
        <v>0.44900000000000001</v>
      </c>
      <c r="F69" s="49">
        <v>6.2E-2</v>
      </c>
      <c r="G69" s="49">
        <v>0.108</v>
      </c>
      <c r="H69" s="49">
        <v>4.5999999999999999E-2</v>
      </c>
      <c r="I69" s="49">
        <v>0</v>
      </c>
      <c r="J69" s="49">
        <v>6.0999999999999999E-2</v>
      </c>
      <c r="K69" s="49">
        <v>0</v>
      </c>
      <c r="L69" s="49">
        <v>1.7000000000000001E-2</v>
      </c>
      <c r="M69" s="49">
        <v>0</v>
      </c>
      <c r="N69" s="49">
        <v>0.13800000000000001</v>
      </c>
      <c r="O69" s="49">
        <v>0</v>
      </c>
      <c r="P69" s="49">
        <v>1.7000000000000001E-2</v>
      </c>
      <c r="Q69" s="49">
        <v>0</v>
      </c>
      <c r="S69" s="49">
        <v>0</v>
      </c>
      <c r="T69" s="49">
        <v>0</v>
      </c>
      <c r="U69" s="49">
        <v>0</v>
      </c>
      <c r="V69" s="49">
        <v>0</v>
      </c>
      <c r="W69" s="49">
        <v>0</v>
      </c>
      <c r="X69" s="49">
        <v>0</v>
      </c>
      <c r="Y69" s="49">
        <v>0</v>
      </c>
      <c r="Z69" s="49">
        <v>0</v>
      </c>
      <c r="AA69" s="49">
        <v>0</v>
      </c>
      <c r="AB69" s="49">
        <v>0</v>
      </c>
      <c r="AC69" s="49">
        <v>0</v>
      </c>
      <c r="AD69" s="49">
        <v>0</v>
      </c>
      <c r="AE69" s="49">
        <v>0</v>
      </c>
      <c r="AG69" s="49">
        <v>0</v>
      </c>
      <c r="AH69" s="49">
        <v>0</v>
      </c>
      <c r="AI69" s="49">
        <v>0</v>
      </c>
      <c r="AJ69" s="49">
        <v>0</v>
      </c>
      <c r="AK69" s="49">
        <v>0</v>
      </c>
      <c r="AL69" s="49">
        <v>0</v>
      </c>
      <c r="AM69" s="49">
        <v>0</v>
      </c>
      <c r="AN69" s="49">
        <v>0</v>
      </c>
      <c r="AO69" s="49">
        <v>0</v>
      </c>
      <c r="AP69" s="49">
        <v>0</v>
      </c>
      <c r="AQ69" s="49">
        <v>0</v>
      </c>
      <c r="AR69" s="49">
        <v>0</v>
      </c>
      <c r="AS69" s="49">
        <v>0</v>
      </c>
      <c r="AU69" s="49"/>
      <c r="AV69" s="49">
        <v>0</v>
      </c>
      <c r="AW69" s="49">
        <v>0</v>
      </c>
      <c r="AX69" s="49">
        <v>0</v>
      </c>
      <c r="AY69" s="49">
        <v>0</v>
      </c>
      <c r="AZ69" s="49">
        <v>0</v>
      </c>
      <c r="BA69" s="49">
        <v>0</v>
      </c>
      <c r="BB69" s="49">
        <v>0.15</v>
      </c>
      <c r="BC69" s="49">
        <v>0.15</v>
      </c>
      <c r="BD69" s="49">
        <v>0.15</v>
      </c>
      <c r="BE69" s="49">
        <v>0.15</v>
      </c>
      <c r="BF69" s="49">
        <v>0.15</v>
      </c>
      <c r="BG69" s="49">
        <v>0.157</v>
      </c>
      <c r="BI69" s="49">
        <f t="shared" si="0"/>
        <v>0</v>
      </c>
      <c r="BJ69" s="180" t="s">
        <v>292</v>
      </c>
      <c r="BK69" s="180" t="s">
        <v>292</v>
      </c>
      <c r="BL69" s="180" t="s">
        <v>292</v>
      </c>
      <c r="BM69" s="180" t="s">
        <v>292</v>
      </c>
      <c r="BN69" s="180" t="s">
        <v>292</v>
      </c>
      <c r="BO69" s="180" t="s">
        <v>292</v>
      </c>
      <c r="BP69" s="180" t="s">
        <v>292</v>
      </c>
      <c r="BQ69" s="180" t="s">
        <v>292</v>
      </c>
      <c r="BR69" s="180" t="s">
        <v>292</v>
      </c>
      <c r="BS69" s="180" t="s">
        <v>292</v>
      </c>
      <c r="BT69" s="180" t="s">
        <v>292</v>
      </c>
      <c r="BU69" s="180" t="s">
        <v>292</v>
      </c>
      <c r="BW69" s="49">
        <f t="shared" si="2"/>
        <v>0.75637500000000002</v>
      </c>
      <c r="BX69" s="92">
        <v>0</v>
      </c>
      <c r="BY69" s="92">
        <v>0</v>
      </c>
      <c r="BZ69" s="92">
        <v>0</v>
      </c>
      <c r="CA69" s="92">
        <v>0</v>
      </c>
      <c r="CB69" s="92">
        <v>0</v>
      </c>
      <c r="CC69" s="92">
        <v>0</v>
      </c>
      <c r="CD69" s="92">
        <v>0</v>
      </c>
      <c r="CE69" s="92">
        <v>0.15</v>
      </c>
      <c r="CF69" s="92">
        <v>0.15</v>
      </c>
      <c r="CG69" s="92">
        <v>0.15</v>
      </c>
      <c r="CH69" s="92">
        <v>0.15</v>
      </c>
      <c r="CI69" s="92">
        <v>0.15637499999999999</v>
      </c>
    </row>
    <row r="70" spans="2:87" s="50" customFormat="1" hidden="1" outlineLevel="2" x14ac:dyDescent="0.3">
      <c r="B70" s="72">
        <v>92</v>
      </c>
      <c r="C70" s="55" t="s">
        <v>193</v>
      </c>
      <c r="D70" s="48"/>
      <c r="E70" s="49">
        <v>206.054</v>
      </c>
      <c r="F70" s="49">
        <v>14.627000000000001</v>
      </c>
      <c r="G70" s="49">
        <v>16.306999999999999</v>
      </c>
      <c r="H70" s="49">
        <v>12.672000000000001</v>
      </c>
      <c r="I70" s="49">
        <v>28.576000000000001</v>
      </c>
      <c r="J70" s="49">
        <v>22.050999999999998</v>
      </c>
      <c r="K70" s="49">
        <v>16.867000000000001</v>
      </c>
      <c r="L70" s="49">
        <v>12.523</v>
      </c>
      <c r="M70" s="49">
        <v>8.8629999999999995</v>
      </c>
      <c r="N70" s="49">
        <v>14.013999999999999</v>
      </c>
      <c r="O70" s="49">
        <v>17.376999999999999</v>
      </c>
      <c r="P70" s="49">
        <v>32.362000000000002</v>
      </c>
      <c r="Q70" s="49">
        <v>9.8149999999999995</v>
      </c>
      <c r="S70" s="49">
        <v>195.72499999999997</v>
      </c>
      <c r="T70" s="49">
        <v>1.643</v>
      </c>
      <c r="U70" s="49">
        <v>7.0119999999999996</v>
      </c>
      <c r="V70" s="49">
        <v>15.048999999999999</v>
      </c>
      <c r="W70" s="49">
        <v>31.227</v>
      </c>
      <c r="X70" s="49">
        <v>41.969000000000001</v>
      </c>
      <c r="Y70" s="49">
        <v>31.338999999999999</v>
      </c>
      <c r="Z70" s="49">
        <v>10.257999999999999</v>
      </c>
      <c r="AA70" s="49">
        <v>1.099</v>
      </c>
      <c r="AB70" s="49">
        <v>0.78900000000000003</v>
      </c>
      <c r="AC70" s="49">
        <v>27.431999999999999</v>
      </c>
      <c r="AD70" s="49">
        <v>19.928000000000001</v>
      </c>
      <c r="AE70" s="49">
        <v>7.98</v>
      </c>
      <c r="AG70" s="49">
        <v>127.31899999999999</v>
      </c>
      <c r="AH70" s="49">
        <v>3.9660000000000002</v>
      </c>
      <c r="AI70" s="49">
        <v>0.61799999999999999</v>
      </c>
      <c r="AJ70" s="49">
        <v>0.82499999999999996</v>
      </c>
      <c r="AK70" s="49">
        <v>1.1819999999999999</v>
      </c>
      <c r="AL70" s="49">
        <v>0.29899999999999999</v>
      </c>
      <c r="AM70" s="49">
        <v>60.307000000000002</v>
      </c>
      <c r="AN70" s="49">
        <v>1.871</v>
      </c>
      <c r="AO70" s="49">
        <v>26.561</v>
      </c>
      <c r="AP70" s="49">
        <v>5.601</v>
      </c>
      <c r="AQ70" s="49">
        <v>16.074000000000002</v>
      </c>
      <c r="AR70" s="49">
        <v>0.81899999999999995</v>
      </c>
      <c r="AS70" s="49">
        <v>9.1959999999999997</v>
      </c>
      <c r="AU70" s="49">
        <v>140.52600000000001</v>
      </c>
      <c r="AV70" s="49">
        <v>8.4280000000000008</v>
      </c>
      <c r="AW70" s="49">
        <v>9.4309999999999992</v>
      </c>
      <c r="AX70" s="49">
        <v>5.61</v>
      </c>
      <c r="AY70" s="49">
        <v>5.2279999999999998</v>
      </c>
      <c r="AZ70" s="49">
        <v>0</v>
      </c>
      <c r="BA70" s="49">
        <v>28.353999999999999</v>
      </c>
      <c r="BB70" s="49">
        <v>24.706</v>
      </c>
      <c r="BC70" s="49">
        <v>48.305999999999997</v>
      </c>
      <c r="BD70" s="49">
        <v>24.706</v>
      </c>
      <c r="BE70" s="49">
        <v>24.706</v>
      </c>
      <c r="BF70" s="49">
        <v>24.706</v>
      </c>
      <c r="BG70" s="49">
        <v>24.706</v>
      </c>
      <c r="BI70" s="49">
        <f t="shared" ref="BI70:BI124" si="142">SUM(BJ70:BU70)</f>
        <v>96.373999999999995</v>
      </c>
      <c r="BJ70" s="180">
        <v>6.3810000000000002</v>
      </c>
      <c r="BK70" s="180">
        <v>6.4029999999999996</v>
      </c>
      <c r="BL70" s="180">
        <v>5.2709999999999999</v>
      </c>
      <c r="BM70" s="180">
        <v>3.8860000000000001</v>
      </c>
      <c r="BN70" s="180">
        <v>19.468</v>
      </c>
      <c r="BO70" s="180">
        <v>4.3170000000000002</v>
      </c>
      <c r="BP70" s="180" t="s">
        <v>292</v>
      </c>
      <c r="BQ70" s="180">
        <v>5.7880000000000003</v>
      </c>
      <c r="BR70" s="180" t="s">
        <v>292</v>
      </c>
      <c r="BS70" s="180">
        <v>30.882999999999999</v>
      </c>
      <c r="BT70" s="180">
        <v>10.625</v>
      </c>
      <c r="BU70" s="180">
        <v>3.3519999999999999</v>
      </c>
      <c r="BW70" s="49">
        <f t="shared" ref="BW70:BW124" si="143">SUM(BX70:CI70)</f>
        <v>196.17584000000005</v>
      </c>
      <c r="BX70" s="92">
        <v>0</v>
      </c>
      <c r="BY70" s="92">
        <v>17.106080000000002</v>
      </c>
      <c r="BZ70" s="92">
        <v>3.0128900000000001</v>
      </c>
      <c r="CA70" s="92">
        <v>0</v>
      </c>
      <c r="CB70" s="92">
        <v>16.167930000000002</v>
      </c>
      <c r="CC70" s="92">
        <v>17.722519999999999</v>
      </c>
      <c r="CD70" s="92">
        <v>0</v>
      </c>
      <c r="CE70" s="92">
        <v>3.73868</v>
      </c>
      <c r="CF70" s="92">
        <v>34.606935000000007</v>
      </c>
      <c r="CG70" s="92">
        <v>34.606935000000007</v>
      </c>
      <c r="CH70" s="92">
        <v>34.606935000000007</v>
      </c>
      <c r="CI70" s="92">
        <v>34.606935000000007</v>
      </c>
    </row>
    <row r="71" spans="2:87" s="50" customFormat="1" hidden="1" outlineLevel="2" x14ac:dyDescent="0.3">
      <c r="B71" s="72">
        <v>93</v>
      </c>
      <c r="C71" s="55" t="s">
        <v>194</v>
      </c>
      <c r="D71" s="48"/>
      <c r="E71" s="49">
        <v>1560.8649999999998</v>
      </c>
      <c r="F71" s="49">
        <v>132.16300000000001</v>
      </c>
      <c r="G71" s="49">
        <v>146.631</v>
      </c>
      <c r="H71" s="49">
        <v>148.83000000000001</v>
      </c>
      <c r="I71" s="49">
        <v>137.256</v>
      </c>
      <c r="J71" s="49">
        <v>161.71100000000001</v>
      </c>
      <c r="K71" s="49">
        <v>144.44900000000001</v>
      </c>
      <c r="L71" s="49">
        <v>137.56</v>
      </c>
      <c r="M71" s="49">
        <v>2.7989999999999999</v>
      </c>
      <c r="N71" s="49">
        <v>143.12899999999999</v>
      </c>
      <c r="O71" s="49">
        <v>137.26</v>
      </c>
      <c r="P71" s="49">
        <v>137.06700000000001</v>
      </c>
      <c r="Q71" s="49">
        <v>132.01</v>
      </c>
      <c r="S71" s="49">
        <v>1563.883</v>
      </c>
      <c r="T71" s="49">
        <v>122.893</v>
      </c>
      <c r="U71" s="49">
        <v>138.85900000000001</v>
      </c>
      <c r="V71" s="49">
        <v>125.72499999999999</v>
      </c>
      <c r="W71" s="49">
        <v>138.68</v>
      </c>
      <c r="X71" s="49">
        <v>152.047</v>
      </c>
      <c r="Y71" s="49">
        <v>141.74199999999999</v>
      </c>
      <c r="Z71" s="49">
        <v>146.25700000000001</v>
      </c>
      <c r="AA71" s="49">
        <v>151.595</v>
      </c>
      <c r="AB71" s="49">
        <v>0</v>
      </c>
      <c r="AC71" s="49">
        <v>144.84200000000001</v>
      </c>
      <c r="AD71" s="49">
        <v>158.137</v>
      </c>
      <c r="AE71" s="49">
        <v>143.10599999999999</v>
      </c>
      <c r="AG71" s="49">
        <v>1539.2500000000002</v>
      </c>
      <c r="AH71" s="49">
        <v>272.38900000000001</v>
      </c>
      <c r="AI71" s="49">
        <v>0</v>
      </c>
      <c r="AJ71" s="49">
        <v>284.13900000000001</v>
      </c>
      <c r="AK71" s="49">
        <v>122.417</v>
      </c>
      <c r="AL71" s="49">
        <v>200.05</v>
      </c>
      <c r="AM71" s="49">
        <v>90.991</v>
      </c>
      <c r="AN71" s="49">
        <v>103.943</v>
      </c>
      <c r="AO71" s="49">
        <v>94.113</v>
      </c>
      <c r="AP71" s="49">
        <v>0</v>
      </c>
      <c r="AQ71" s="49">
        <v>193.50800000000001</v>
      </c>
      <c r="AR71" s="49">
        <v>89.637</v>
      </c>
      <c r="AS71" s="49">
        <v>88.063000000000002</v>
      </c>
      <c r="AU71" s="49">
        <v>579.41099999999994</v>
      </c>
      <c r="AV71" s="49">
        <v>85.263999999999996</v>
      </c>
      <c r="AW71" s="49">
        <v>46.475999999999999</v>
      </c>
      <c r="AX71" s="49">
        <v>3.1230000000000002</v>
      </c>
      <c r="AY71" s="49">
        <v>90.132000000000005</v>
      </c>
      <c r="AZ71" s="49">
        <v>44.405000000000001</v>
      </c>
      <c r="BA71" s="49">
        <v>43.405999999999999</v>
      </c>
      <c r="BB71" s="49">
        <v>54.793999999999997</v>
      </c>
      <c r="BC71" s="49">
        <v>54.832000000000001</v>
      </c>
      <c r="BD71" s="49">
        <v>54.832000000000001</v>
      </c>
      <c r="BE71" s="49">
        <v>54.832000000000001</v>
      </c>
      <c r="BF71" s="49">
        <v>54.832000000000001</v>
      </c>
      <c r="BG71" s="49">
        <v>54.832000000000001</v>
      </c>
      <c r="BI71" s="49">
        <f t="shared" si="142"/>
        <v>507.02200000000005</v>
      </c>
      <c r="BJ71" s="180">
        <v>36.533000000000001</v>
      </c>
      <c r="BK71" s="180">
        <v>38.743000000000002</v>
      </c>
      <c r="BL71" s="180">
        <v>43.383000000000003</v>
      </c>
      <c r="BM71" s="180">
        <v>42.17</v>
      </c>
      <c r="BN71" s="180">
        <v>41.343000000000004</v>
      </c>
      <c r="BO71" s="180">
        <v>42.222000000000001</v>
      </c>
      <c r="BP71" s="180">
        <v>50.045999999999999</v>
      </c>
      <c r="BQ71" s="180">
        <v>36.625999999999998</v>
      </c>
      <c r="BR71" s="180">
        <v>43.093000000000004</v>
      </c>
      <c r="BS71" s="180">
        <v>43.985999999999997</v>
      </c>
      <c r="BT71" s="180">
        <v>43.457000000000001</v>
      </c>
      <c r="BU71" s="180">
        <v>45.42</v>
      </c>
      <c r="BW71" s="49">
        <f t="shared" si="143"/>
        <v>427.91796999999985</v>
      </c>
      <c r="BX71" s="92">
        <v>37.63711</v>
      </c>
      <c r="BY71" s="92">
        <v>33.774269999999994</v>
      </c>
      <c r="BZ71" s="92">
        <v>68.760279999999995</v>
      </c>
      <c r="CA71" s="92">
        <v>0</v>
      </c>
      <c r="CB71" s="92">
        <v>39.40549</v>
      </c>
      <c r="CC71" s="92">
        <v>8.7886500000000005</v>
      </c>
      <c r="CD71" s="92">
        <v>7.1887299999999996</v>
      </c>
      <c r="CE71" s="92">
        <v>9.8939400000000006</v>
      </c>
      <c r="CF71" s="92">
        <v>55.617375000000003</v>
      </c>
      <c r="CG71" s="92">
        <v>55.617375000000003</v>
      </c>
      <c r="CH71" s="92">
        <v>55.617375000000003</v>
      </c>
      <c r="CI71" s="92">
        <v>55.617375000000003</v>
      </c>
    </row>
    <row r="72" spans="2:87" s="50" customFormat="1" hidden="1" outlineLevel="2" x14ac:dyDescent="0.3">
      <c r="B72" s="72">
        <v>94</v>
      </c>
      <c r="C72" s="55" t="s">
        <v>195</v>
      </c>
      <c r="D72" s="48"/>
      <c r="E72" s="49">
        <v>71.315999999999988</v>
      </c>
      <c r="F72" s="49">
        <v>0.2</v>
      </c>
      <c r="G72" s="49">
        <v>0.157</v>
      </c>
      <c r="H72" s="49">
        <v>3.4489999999999998</v>
      </c>
      <c r="I72" s="49">
        <v>3.052</v>
      </c>
      <c r="J72" s="49">
        <v>6.7249999999999996</v>
      </c>
      <c r="K72" s="49">
        <v>32.978000000000002</v>
      </c>
      <c r="L72" s="49">
        <v>12.488</v>
      </c>
      <c r="M72" s="49">
        <v>0.69299999999999995</v>
      </c>
      <c r="N72" s="49">
        <v>2.9950000000000001</v>
      </c>
      <c r="O72" s="49">
        <v>2.0579999999999998</v>
      </c>
      <c r="P72" s="49">
        <v>3.1320000000000001</v>
      </c>
      <c r="Q72" s="49">
        <v>3.3889999999999998</v>
      </c>
      <c r="S72" s="49">
        <v>65.257000000000005</v>
      </c>
      <c r="T72" s="49">
        <v>0.56799999999999995</v>
      </c>
      <c r="U72" s="49">
        <v>0.109</v>
      </c>
      <c r="V72" s="49">
        <v>4.8070000000000004</v>
      </c>
      <c r="W72" s="49">
        <v>2.0790000000000002</v>
      </c>
      <c r="X72" s="49">
        <v>36.957000000000001</v>
      </c>
      <c r="Y72" s="49">
        <v>2.7309999999999999</v>
      </c>
      <c r="Z72" s="49">
        <v>1.7450000000000001</v>
      </c>
      <c r="AA72" s="49">
        <v>8.1080000000000005</v>
      </c>
      <c r="AB72" s="49">
        <v>2.5019999999999998</v>
      </c>
      <c r="AC72" s="49">
        <v>0</v>
      </c>
      <c r="AD72" s="49">
        <v>0.22600000000000001</v>
      </c>
      <c r="AE72" s="49">
        <v>5.4249999999999998</v>
      </c>
      <c r="AG72" s="49">
        <v>68.868000000000009</v>
      </c>
      <c r="AH72" s="49">
        <v>0.249</v>
      </c>
      <c r="AI72" s="49">
        <v>0</v>
      </c>
      <c r="AJ72" s="49">
        <v>5.9210000000000003</v>
      </c>
      <c r="AK72" s="49">
        <v>3.8340000000000001</v>
      </c>
      <c r="AL72" s="49">
        <v>35.075000000000003</v>
      </c>
      <c r="AM72" s="49">
        <v>8.3840000000000003</v>
      </c>
      <c r="AN72" s="49">
        <v>0.28000000000000003</v>
      </c>
      <c r="AO72" s="49">
        <v>3.81</v>
      </c>
      <c r="AP72" s="49">
        <v>5</v>
      </c>
      <c r="AQ72" s="49">
        <v>0.38300000000000001</v>
      </c>
      <c r="AR72" s="49">
        <v>2.5739999999999998</v>
      </c>
      <c r="AS72" s="49">
        <v>3.3580000000000001</v>
      </c>
      <c r="AU72" s="49">
        <v>119.889</v>
      </c>
      <c r="AV72" s="49">
        <v>1.792</v>
      </c>
      <c r="AW72" s="49">
        <v>9.1910000000000007</v>
      </c>
      <c r="AX72" s="49">
        <v>5.0250000000000004</v>
      </c>
      <c r="AY72" s="49">
        <v>31.986000000000001</v>
      </c>
      <c r="AZ72" s="49">
        <v>1.226</v>
      </c>
      <c r="BA72" s="49">
        <v>52.707999999999998</v>
      </c>
      <c r="BB72" s="49">
        <v>11.631</v>
      </c>
      <c r="BC72" s="49">
        <v>13.103</v>
      </c>
      <c r="BD72" s="49">
        <v>13.103</v>
      </c>
      <c r="BE72" s="49">
        <v>12.567</v>
      </c>
      <c r="BF72" s="49">
        <v>12.04</v>
      </c>
      <c r="BG72" s="49">
        <v>12.04</v>
      </c>
      <c r="BI72" s="49">
        <f t="shared" si="142"/>
        <v>109.99900000000002</v>
      </c>
      <c r="BJ72" s="180">
        <v>0.80900000000000005</v>
      </c>
      <c r="BK72" s="180">
        <v>1.292</v>
      </c>
      <c r="BL72" s="180">
        <v>5.117</v>
      </c>
      <c r="BM72" s="180">
        <v>9.8059999999999992</v>
      </c>
      <c r="BN72" s="180">
        <v>18.484000000000002</v>
      </c>
      <c r="BO72" s="180">
        <v>39.369</v>
      </c>
      <c r="BP72" s="180">
        <v>18.824000000000002</v>
      </c>
      <c r="BQ72" s="180">
        <v>9.2569999999999997</v>
      </c>
      <c r="BR72" s="180">
        <v>0.41499999999999998</v>
      </c>
      <c r="BS72" s="180">
        <v>0.187</v>
      </c>
      <c r="BT72" s="180" t="s">
        <v>292</v>
      </c>
      <c r="BU72" s="180">
        <v>6.4390000000000001</v>
      </c>
      <c r="BW72" s="49">
        <f t="shared" si="143"/>
        <v>109.49987166666664</v>
      </c>
      <c r="BX72" s="92">
        <v>0.39095999999999997</v>
      </c>
      <c r="BY72" s="92">
        <v>10.022790000000001</v>
      </c>
      <c r="BZ72" s="92">
        <v>3.9853500000000004</v>
      </c>
      <c r="CA72" s="92">
        <v>7.0738199999999996</v>
      </c>
      <c r="CB72" s="92">
        <v>46.116779999999999</v>
      </c>
      <c r="CC72" s="92">
        <v>0.99378</v>
      </c>
      <c r="CD72" s="92">
        <v>0.17930000000000001</v>
      </c>
      <c r="CE72" s="92">
        <v>6.6768583333333327</v>
      </c>
      <c r="CF72" s="92">
        <v>7.2650583333333332</v>
      </c>
      <c r="CG72" s="92">
        <v>7.2650583333333332</v>
      </c>
      <c r="CH72" s="92">
        <v>7.2650583333333332</v>
      </c>
      <c r="CI72" s="92">
        <v>12.265058333333334</v>
      </c>
    </row>
    <row r="73" spans="2:87" s="50" customFormat="1" hidden="1" outlineLevel="2" x14ac:dyDescent="0.3">
      <c r="B73" s="72">
        <v>95</v>
      </c>
      <c r="C73" s="55" t="s">
        <v>196</v>
      </c>
      <c r="D73" s="48"/>
      <c r="E73" s="49">
        <v>9380.2219999999998</v>
      </c>
      <c r="F73" s="49">
        <v>326.38799999999998</v>
      </c>
      <c r="G73" s="49">
        <v>439.80099999999999</v>
      </c>
      <c r="H73" s="49">
        <v>505.21600000000001</v>
      </c>
      <c r="I73" s="49">
        <v>2516.9720000000002</v>
      </c>
      <c r="J73" s="49">
        <v>656.93700000000001</v>
      </c>
      <c r="K73" s="49">
        <v>1563.423</v>
      </c>
      <c r="L73" s="49">
        <v>1113.2619999999999</v>
      </c>
      <c r="M73" s="49">
        <v>245.52199999999999</v>
      </c>
      <c r="N73" s="49">
        <v>816.46699999999998</v>
      </c>
      <c r="O73" s="49">
        <v>583.19799999999998</v>
      </c>
      <c r="P73" s="49">
        <v>368.88600000000002</v>
      </c>
      <c r="Q73" s="49">
        <v>244.15</v>
      </c>
      <c r="S73" s="49">
        <v>5136.7269999999999</v>
      </c>
      <c r="T73" s="49">
        <v>436.892</v>
      </c>
      <c r="U73" s="49">
        <v>845.68499999999995</v>
      </c>
      <c r="V73" s="49">
        <v>365.06099999999998</v>
      </c>
      <c r="W73" s="49">
        <v>412.82</v>
      </c>
      <c r="X73" s="49">
        <v>346.53100000000001</v>
      </c>
      <c r="Y73" s="49">
        <v>597.13499999999999</v>
      </c>
      <c r="Z73" s="49">
        <v>629.15499999999997</v>
      </c>
      <c r="AA73" s="49">
        <v>313.495</v>
      </c>
      <c r="AB73" s="49">
        <v>81.774000000000001</v>
      </c>
      <c r="AC73" s="49">
        <v>360.40100000000001</v>
      </c>
      <c r="AD73" s="49">
        <v>129.86799999999999</v>
      </c>
      <c r="AE73" s="49">
        <v>617.91</v>
      </c>
      <c r="AG73" s="49">
        <v>3633.2570000000001</v>
      </c>
      <c r="AH73" s="49">
        <v>291.351</v>
      </c>
      <c r="AI73" s="49">
        <v>0</v>
      </c>
      <c r="AJ73" s="49">
        <v>540.46400000000006</v>
      </c>
      <c r="AK73" s="49">
        <v>110.53400000000001</v>
      </c>
      <c r="AL73" s="49">
        <v>253.07400000000001</v>
      </c>
      <c r="AM73" s="49">
        <v>304.18599999999998</v>
      </c>
      <c r="AN73" s="49">
        <v>618.27</v>
      </c>
      <c r="AO73" s="49">
        <v>416.02499999999998</v>
      </c>
      <c r="AP73" s="49">
        <v>199.27099999999999</v>
      </c>
      <c r="AQ73" s="49">
        <v>411.09100000000001</v>
      </c>
      <c r="AR73" s="49">
        <v>214.19800000000001</v>
      </c>
      <c r="AS73" s="49">
        <v>274.79300000000001</v>
      </c>
      <c r="AU73" s="49">
        <v>5224.5280000000002</v>
      </c>
      <c r="AV73" s="49">
        <v>273.53399999999999</v>
      </c>
      <c r="AW73" s="49">
        <v>243.73</v>
      </c>
      <c r="AX73" s="49">
        <v>237.89599999999999</v>
      </c>
      <c r="AY73" s="49">
        <v>94.417000000000002</v>
      </c>
      <c r="AZ73" s="49">
        <v>78.290999999999997</v>
      </c>
      <c r="BA73" s="49">
        <v>503.59</v>
      </c>
      <c r="BB73" s="49">
        <v>756.80399999999997</v>
      </c>
      <c r="BC73" s="49">
        <v>662.40800000000002</v>
      </c>
      <c r="BD73" s="49">
        <v>1764.598</v>
      </c>
      <c r="BE73" s="49">
        <v>627.62300000000005</v>
      </c>
      <c r="BF73" s="49">
        <v>661.03200000000004</v>
      </c>
      <c r="BG73" s="49">
        <v>608.62900000000002</v>
      </c>
      <c r="BI73" s="49">
        <f t="shared" si="142"/>
        <v>7963.436999999999</v>
      </c>
      <c r="BJ73" s="180">
        <v>1635.442</v>
      </c>
      <c r="BK73" s="180">
        <v>2749.98</v>
      </c>
      <c r="BL73" s="180">
        <v>140.905</v>
      </c>
      <c r="BM73" s="180">
        <v>1000.929</v>
      </c>
      <c r="BN73" s="180">
        <v>706.548</v>
      </c>
      <c r="BO73" s="180">
        <v>146.69300000000001</v>
      </c>
      <c r="BP73" s="180">
        <v>87.968000000000004</v>
      </c>
      <c r="BQ73" s="180">
        <v>23.084</v>
      </c>
      <c r="BR73" s="180">
        <v>834.61599999999999</v>
      </c>
      <c r="BS73" s="180">
        <v>42.140999999999998</v>
      </c>
      <c r="BT73" s="180">
        <v>459.86900000000003</v>
      </c>
      <c r="BU73" s="180">
        <v>135.262</v>
      </c>
      <c r="BW73" s="49">
        <f t="shared" si="143"/>
        <v>3903.9973100000002</v>
      </c>
      <c r="BX73" s="92">
        <v>37.131740000000001</v>
      </c>
      <c r="BY73" s="92">
        <v>374.94506000000001</v>
      </c>
      <c r="BZ73" s="92">
        <v>136.90711000000002</v>
      </c>
      <c r="CA73" s="92">
        <v>73.58914</v>
      </c>
      <c r="CB73" s="92">
        <v>162.61260000000001</v>
      </c>
      <c r="CC73" s="92">
        <v>154.34833</v>
      </c>
      <c r="CD73" s="92">
        <v>305.17683</v>
      </c>
      <c r="CE73" s="92">
        <v>335.80851000000001</v>
      </c>
      <c r="CF73" s="92">
        <v>555.20689000000004</v>
      </c>
      <c r="CG73" s="92">
        <v>571.82369999999992</v>
      </c>
      <c r="CH73" s="92">
        <v>625.69869999999992</v>
      </c>
      <c r="CI73" s="92">
        <v>570.74869999999999</v>
      </c>
    </row>
    <row r="74" spans="2:87" s="50" customFormat="1" hidden="1" outlineLevel="2" x14ac:dyDescent="0.3">
      <c r="B74" s="72">
        <v>96</v>
      </c>
      <c r="C74" s="55" t="s">
        <v>197</v>
      </c>
      <c r="D74" s="48"/>
      <c r="E74" s="49">
        <v>22645.100000000002</v>
      </c>
      <c r="F74" s="49">
        <v>1776.0239999999999</v>
      </c>
      <c r="G74" s="49">
        <v>1773.633</v>
      </c>
      <c r="H74" s="49">
        <v>1899.992</v>
      </c>
      <c r="I74" s="49">
        <v>2188.0120000000002</v>
      </c>
      <c r="J74" s="49">
        <v>1864.9739999999999</v>
      </c>
      <c r="K74" s="49">
        <v>2177.4229999999998</v>
      </c>
      <c r="L74" s="49">
        <v>2202.0230000000001</v>
      </c>
      <c r="M74" s="49">
        <v>1792.413</v>
      </c>
      <c r="N74" s="49">
        <v>1164.9390000000001</v>
      </c>
      <c r="O74" s="49">
        <v>2195.2570000000001</v>
      </c>
      <c r="P74" s="49">
        <v>2339.0859999999998</v>
      </c>
      <c r="Q74" s="49">
        <v>1271.3240000000001</v>
      </c>
      <c r="S74" s="49">
        <v>31925.412</v>
      </c>
      <c r="T74" s="49">
        <v>1814.5550000000001</v>
      </c>
      <c r="U74" s="49">
        <v>2341.413</v>
      </c>
      <c r="V74" s="49">
        <v>2096.8240000000001</v>
      </c>
      <c r="W74" s="49">
        <v>1512.326</v>
      </c>
      <c r="X74" s="49">
        <v>1007.162</v>
      </c>
      <c r="Y74" s="49">
        <v>3280.3159999999998</v>
      </c>
      <c r="Z74" s="49">
        <v>3748.2060000000001</v>
      </c>
      <c r="AA74" s="49">
        <v>3822.4059999999999</v>
      </c>
      <c r="AB74" s="49">
        <v>1982.71</v>
      </c>
      <c r="AC74" s="49">
        <v>2764.3209999999999</v>
      </c>
      <c r="AD74" s="49">
        <v>985.34799999999996</v>
      </c>
      <c r="AE74" s="49">
        <v>6569.8249999999998</v>
      </c>
      <c r="AG74" s="49">
        <v>29469.126999999993</v>
      </c>
      <c r="AH74" s="49">
        <v>5119.1289999999999</v>
      </c>
      <c r="AI74" s="49">
        <v>201.37299999999999</v>
      </c>
      <c r="AJ74" s="49">
        <v>2681.3310000000001</v>
      </c>
      <c r="AK74" s="49">
        <v>2713.5459999999998</v>
      </c>
      <c r="AL74" s="49">
        <v>1906.691</v>
      </c>
      <c r="AM74" s="49">
        <v>4209.0339999999997</v>
      </c>
      <c r="AN74" s="49">
        <v>1940.492</v>
      </c>
      <c r="AO74" s="49">
        <v>2400.4749999999999</v>
      </c>
      <c r="AP74" s="49">
        <v>2976.6729999999998</v>
      </c>
      <c r="AQ74" s="49">
        <v>3805.01</v>
      </c>
      <c r="AR74" s="49">
        <v>707.97500000000002</v>
      </c>
      <c r="AS74" s="49">
        <v>807.39800000000002</v>
      </c>
      <c r="AU74" s="49">
        <v>27625.023000000001</v>
      </c>
      <c r="AV74" s="49">
        <v>5557.7439999999997</v>
      </c>
      <c r="AW74" s="49">
        <v>3648.703</v>
      </c>
      <c r="AX74" s="49">
        <v>3409.9580000000001</v>
      </c>
      <c r="AY74" s="49">
        <v>840.77499999999998</v>
      </c>
      <c r="AZ74" s="49">
        <v>1885.4659999999999</v>
      </c>
      <c r="BA74" s="49">
        <v>3077.252</v>
      </c>
      <c r="BB74" s="49">
        <v>4875.8770000000004</v>
      </c>
      <c r="BC74" s="49">
        <v>5346.4560000000001</v>
      </c>
      <c r="BD74" s="49">
        <v>5286.4470000000001</v>
      </c>
      <c r="BE74" s="49">
        <v>4719.8090000000002</v>
      </c>
      <c r="BF74" s="49">
        <v>4720.5349999999999</v>
      </c>
      <c r="BG74" s="49">
        <v>4720.5349999999999</v>
      </c>
      <c r="BI74" s="49">
        <f t="shared" ref="BI74" si="144">SUM(BJ74:BU74)</f>
        <v>15803.486000000001</v>
      </c>
      <c r="BJ74" s="180">
        <v>2054.444</v>
      </c>
      <c r="BK74" s="180">
        <v>2499.4520000000002</v>
      </c>
      <c r="BL74" s="180">
        <v>1309.7170000000001</v>
      </c>
      <c r="BM74" s="180">
        <v>1793.3030000000001</v>
      </c>
      <c r="BN74" s="180">
        <v>1034.9290000000001</v>
      </c>
      <c r="BO74" s="180">
        <v>891.428</v>
      </c>
      <c r="BP74" s="180">
        <v>350.33100000000002</v>
      </c>
      <c r="BQ74" s="180">
        <v>1871.9179999999999</v>
      </c>
      <c r="BR74" s="180">
        <v>1071.7550000000001</v>
      </c>
      <c r="BS74" s="180">
        <v>637.702</v>
      </c>
      <c r="BT74" s="180">
        <v>1679.124</v>
      </c>
      <c r="BU74" s="180">
        <v>609.38300000000004</v>
      </c>
      <c r="BW74" s="49">
        <f t="shared" ref="BW74" si="145">SUM(BX74:CI74)</f>
        <v>11388.385491788891</v>
      </c>
      <c r="BX74" s="92">
        <v>1064.6975400000001</v>
      </c>
      <c r="BY74" s="92">
        <v>682.91558000000009</v>
      </c>
      <c r="BZ74" s="92">
        <v>925.13549000000012</v>
      </c>
      <c r="CA74" s="92">
        <v>564.08294999999998</v>
      </c>
      <c r="CB74" s="92">
        <v>1134.03487</v>
      </c>
      <c r="CC74" s="92">
        <v>433.82244000000003</v>
      </c>
      <c r="CD74" s="92">
        <v>1164.0719900000001</v>
      </c>
      <c r="CE74" s="92">
        <v>805.68267000000014</v>
      </c>
      <c r="CF74" s="92">
        <v>785.82679000000007</v>
      </c>
      <c r="CG74" s="92">
        <v>1450.2118543000001</v>
      </c>
      <c r="CH74" s="92">
        <v>1152.4094587444445</v>
      </c>
      <c r="CI74" s="92">
        <v>1225.4938587444447</v>
      </c>
    </row>
    <row r="75" spans="2:87" s="50" customFormat="1" hidden="1" outlineLevel="2" x14ac:dyDescent="0.3">
      <c r="B75" s="72">
        <v>97</v>
      </c>
      <c r="C75" s="55" t="s">
        <v>385</v>
      </c>
      <c r="D75" s="48"/>
      <c r="E75" s="49"/>
      <c r="F75" s="49"/>
      <c r="G75" s="49"/>
      <c r="H75" s="49"/>
      <c r="I75" s="49"/>
      <c r="J75" s="49"/>
      <c r="K75" s="49"/>
      <c r="L75" s="49"/>
      <c r="M75" s="49"/>
      <c r="N75" s="49"/>
      <c r="O75" s="49"/>
      <c r="P75" s="49"/>
      <c r="Q75" s="49"/>
      <c r="S75" s="49"/>
      <c r="T75" s="49"/>
      <c r="U75" s="49"/>
      <c r="V75" s="49"/>
      <c r="W75" s="49"/>
      <c r="X75" s="49"/>
      <c r="Y75" s="49"/>
      <c r="Z75" s="49"/>
      <c r="AA75" s="49"/>
      <c r="AB75" s="49"/>
      <c r="AC75" s="49"/>
      <c r="AD75" s="49"/>
      <c r="AE75" s="49"/>
      <c r="AG75" s="49"/>
      <c r="AH75" s="49"/>
      <c r="AI75" s="49"/>
      <c r="AJ75" s="49"/>
      <c r="AK75" s="49"/>
      <c r="AL75" s="49"/>
      <c r="AM75" s="49"/>
      <c r="AN75" s="49"/>
      <c r="AO75" s="49"/>
      <c r="AP75" s="49"/>
      <c r="AQ75" s="49"/>
      <c r="AR75" s="49"/>
      <c r="AS75" s="49"/>
      <c r="AU75" s="49"/>
      <c r="AV75" s="49"/>
      <c r="AW75" s="49"/>
      <c r="AX75" s="49"/>
      <c r="AY75" s="49"/>
      <c r="AZ75" s="49"/>
      <c r="BA75" s="49"/>
      <c r="BB75" s="49"/>
      <c r="BC75" s="49"/>
      <c r="BD75" s="49"/>
      <c r="BE75" s="49"/>
      <c r="BF75" s="49"/>
      <c r="BG75" s="49"/>
      <c r="BI75" s="49"/>
      <c r="BJ75" s="180"/>
      <c r="BK75" s="180"/>
      <c r="BL75" s="180"/>
      <c r="BM75" s="180"/>
      <c r="BN75" s="180"/>
      <c r="BO75" s="180"/>
      <c r="BP75" s="180"/>
      <c r="BQ75" s="180"/>
      <c r="BR75" s="180"/>
      <c r="BS75" s="180"/>
      <c r="BT75" s="180"/>
      <c r="BU75" s="180"/>
      <c r="BW75" s="49">
        <f t="shared" si="143"/>
        <v>2411.6641399999999</v>
      </c>
      <c r="BX75" s="92">
        <v>151.64078000000001</v>
      </c>
      <c r="BY75" s="92">
        <v>129.27821</v>
      </c>
      <c r="BZ75" s="92">
        <v>140.28519</v>
      </c>
      <c r="CA75" s="92">
        <v>103.69738000000001</v>
      </c>
      <c r="CB75" s="92">
        <v>117.38280999999999</v>
      </c>
      <c r="CC75" s="92">
        <v>130.02548999999999</v>
      </c>
      <c r="CD75" s="92">
        <v>130.24643</v>
      </c>
      <c r="CE75" s="92">
        <v>141.10785000000001</v>
      </c>
      <c r="CF75" s="92">
        <v>342</v>
      </c>
      <c r="CG75" s="92">
        <v>342</v>
      </c>
      <c r="CH75" s="92">
        <v>342</v>
      </c>
      <c r="CI75" s="92">
        <v>342</v>
      </c>
    </row>
    <row r="76" spans="2:87" s="33" customFormat="1" hidden="1" outlineLevel="1" x14ac:dyDescent="0.3">
      <c r="B76" s="72">
        <v>30</v>
      </c>
      <c r="C76" s="185" t="s">
        <v>198</v>
      </c>
      <c r="D76" s="186"/>
      <c r="E76" s="61">
        <v>558.66999999999996</v>
      </c>
      <c r="F76" s="61">
        <v>175.49700000000001</v>
      </c>
      <c r="G76" s="61">
        <v>30.442999999999998</v>
      </c>
      <c r="H76" s="61">
        <v>15.891000000000002</v>
      </c>
      <c r="I76" s="61">
        <v>32.822000000000003</v>
      </c>
      <c r="J76" s="61">
        <v>52.287999999999997</v>
      </c>
      <c r="K76" s="61">
        <v>57.079000000000008</v>
      </c>
      <c r="L76" s="61">
        <v>18.754999999999999</v>
      </c>
      <c r="M76" s="61">
        <v>26.837</v>
      </c>
      <c r="N76" s="61">
        <v>39.918999999999997</v>
      </c>
      <c r="O76" s="61">
        <v>23.244</v>
      </c>
      <c r="P76" s="61">
        <v>31.378</v>
      </c>
      <c r="Q76" s="61">
        <v>54.517000000000003</v>
      </c>
      <c r="S76" s="61">
        <v>509.572</v>
      </c>
      <c r="T76" s="61">
        <v>11.789</v>
      </c>
      <c r="U76" s="61">
        <v>5.7390000000000008</v>
      </c>
      <c r="V76" s="61">
        <v>28.673000000000002</v>
      </c>
      <c r="W76" s="61">
        <v>48.280999999999999</v>
      </c>
      <c r="X76" s="61">
        <v>40.93</v>
      </c>
      <c r="Y76" s="61">
        <v>70.741</v>
      </c>
      <c r="Z76" s="61">
        <v>22.798999999999999</v>
      </c>
      <c r="AA76" s="61">
        <v>111.831</v>
      </c>
      <c r="AB76" s="61">
        <v>13.436999999999999</v>
      </c>
      <c r="AC76" s="61">
        <v>36.040999999999997</v>
      </c>
      <c r="AD76" s="61">
        <v>27.113</v>
      </c>
      <c r="AE76" s="61">
        <v>92.198000000000008</v>
      </c>
      <c r="AG76" s="61">
        <v>409.928</v>
      </c>
      <c r="AH76" s="61">
        <v>42.418999999999997</v>
      </c>
      <c r="AI76" s="61">
        <v>6.32</v>
      </c>
      <c r="AJ76" s="61">
        <v>49.158000000000001</v>
      </c>
      <c r="AK76" s="61">
        <v>40.777000000000001</v>
      </c>
      <c r="AL76" s="61">
        <v>42.239000000000004</v>
      </c>
      <c r="AM76" s="61">
        <v>45.081999999999994</v>
      </c>
      <c r="AN76" s="61">
        <v>26.648999999999997</v>
      </c>
      <c r="AO76" s="61">
        <v>46.38</v>
      </c>
      <c r="AP76" s="61">
        <v>8.5549999999999997</v>
      </c>
      <c r="AQ76" s="61">
        <v>19.019000000000002</v>
      </c>
      <c r="AR76" s="61">
        <v>57.762</v>
      </c>
      <c r="AS76" s="61">
        <v>25.567999999999998</v>
      </c>
      <c r="AU76" s="61">
        <v>369.779</v>
      </c>
      <c r="AV76" s="61">
        <v>35.238999999999997</v>
      </c>
      <c r="AW76" s="61">
        <v>23.221</v>
      </c>
      <c r="AX76" s="61">
        <v>43.555999999999997</v>
      </c>
      <c r="AY76" s="61">
        <v>13.432000000000002</v>
      </c>
      <c r="AZ76" s="61">
        <v>84.564999999999998</v>
      </c>
      <c r="BA76" s="61">
        <v>15.488</v>
      </c>
      <c r="BB76" s="61">
        <v>75.421999999999997</v>
      </c>
      <c r="BC76" s="61">
        <v>74.548999999999992</v>
      </c>
      <c r="BD76" s="61">
        <v>72.218000000000004</v>
      </c>
      <c r="BE76" s="61">
        <v>75.539000000000001</v>
      </c>
      <c r="BF76" s="61">
        <v>62.480000000000004</v>
      </c>
      <c r="BG76" s="61">
        <v>62.478999999999999</v>
      </c>
      <c r="BI76" s="61">
        <f t="shared" si="142"/>
        <v>411.48700000000002</v>
      </c>
      <c r="BJ76" s="181">
        <f>SUM(BJ77:BJ80)</f>
        <v>54.134999999999998</v>
      </c>
      <c r="BK76" s="181">
        <f t="shared" ref="BK76:BU76" si="146">SUM(BK77:BK80)</f>
        <v>23.372999999999998</v>
      </c>
      <c r="BL76" s="181">
        <f t="shared" si="146"/>
        <v>64.501000000000005</v>
      </c>
      <c r="BM76" s="181">
        <f t="shared" si="146"/>
        <v>45.174999999999997</v>
      </c>
      <c r="BN76" s="181">
        <f t="shared" si="146"/>
        <v>24.114999999999998</v>
      </c>
      <c r="BO76" s="181">
        <f t="shared" si="146"/>
        <v>7.7940000000000005</v>
      </c>
      <c r="BP76" s="181">
        <f t="shared" si="146"/>
        <v>24.606999999999999</v>
      </c>
      <c r="BQ76" s="181">
        <f t="shared" si="146"/>
        <v>73.78</v>
      </c>
      <c r="BR76" s="181">
        <f t="shared" si="146"/>
        <v>45.397999999999996</v>
      </c>
      <c r="BS76" s="181">
        <f t="shared" si="146"/>
        <v>24.286999999999999</v>
      </c>
      <c r="BT76" s="181">
        <f t="shared" si="146"/>
        <v>16.155999999999999</v>
      </c>
      <c r="BU76" s="181">
        <f t="shared" si="146"/>
        <v>8.1660000000000004</v>
      </c>
      <c r="BW76" s="61">
        <f t="shared" si="143"/>
        <v>301.92960000000005</v>
      </c>
      <c r="BX76" s="61">
        <f>SUM(BX77:BX80)</f>
        <v>6.6562799999999998</v>
      </c>
      <c r="BY76" s="61">
        <f t="shared" ref="BY76" si="147">SUM(BY77:BY80)</f>
        <v>31.131710000000002</v>
      </c>
      <c r="BZ76" s="61">
        <f t="shared" ref="BZ76" si="148">SUM(BZ77:BZ80)</f>
        <v>11.06264</v>
      </c>
      <c r="CA76" s="61">
        <f t="shared" ref="CA76" si="149">SUM(CA77:CA80)</f>
        <v>10.1191</v>
      </c>
      <c r="CB76" s="61">
        <f t="shared" ref="CB76" si="150">SUM(CB77:CB80)</f>
        <v>82.209680000000006</v>
      </c>
      <c r="CC76" s="61">
        <f t="shared" ref="CC76" si="151">SUM(CC77:CC80)</f>
        <v>13.136339999999999</v>
      </c>
      <c r="CD76" s="61">
        <f t="shared" ref="CD76" si="152">SUM(CD77:CD80)</f>
        <v>0.22722000000000001</v>
      </c>
      <c r="CE76" s="61">
        <f t="shared" ref="CE76" si="153">SUM(CE77:CE80)</f>
        <v>12.5</v>
      </c>
      <c r="CF76" s="61">
        <f t="shared" ref="CF76" si="154">SUM(CF77:CF80)</f>
        <v>46.433530000000005</v>
      </c>
      <c r="CG76" s="61">
        <f t="shared" ref="CG76" si="155">SUM(CG77:CG80)</f>
        <v>32.013100000000001</v>
      </c>
      <c r="CH76" s="61">
        <f t="shared" ref="CH76" si="156">SUM(CH77:CH80)</f>
        <v>30.72</v>
      </c>
      <c r="CI76" s="61">
        <f t="shared" ref="CI76" si="157">SUM(CI77:CI80)</f>
        <v>25.72</v>
      </c>
    </row>
    <row r="77" spans="2:87" s="50" customFormat="1" hidden="1" outlineLevel="2" x14ac:dyDescent="0.3">
      <c r="B77" s="72">
        <v>98</v>
      </c>
      <c r="C77" s="55" t="s">
        <v>199</v>
      </c>
      <c r="D77" s="48"/>
      <c r="E77" s="49">
        <v>98.216000000000008</v>
      </c>
      <c r="F77" s="49">
        <v>22.297999999999998</v>
      </c>
      <c r="G77" s="49">
        <v>4.4000000000000004</v>
      </c>
      <c r="H77" s="49">
        <v>0.61499999999999999</v>
      </c>
      <c r="I77" s="49">
        <v>13.515000000000001</v>
      </c>
      <c r="J77" s="49">
        <v>4.8049999999999997</v>
      </c>
      <c r="K77" s="49">
        <v>4.1520000000000001</v>
      </c>
      <c r="L77" s="49">
        <v>3.7690000000000001</v>
      </c>
      <c r="M77" s="49">
        <v>16.14</v>
      </c>
      <c r="N77" s="49">
        <v>6.6660000000000004</v>
      </c>
      <c r="O77" s="49">
        <v>2.7869999999999999</v>
      </c>
      <c r="P77" s="49">
        <v>4.5190000000000001</v>
      </c>
      <c r="Q77" s="49">
        <v>14.55</v>
      </c>
      <c r="S77" s="49">
        <v>82.507999999999996</v>
      </c>
      <c r="T77" s="49">
        <v>4.4139999999999997</v>
      </c>
      <c r="U77" s="49">
        <v>4.8090000000000002</v>
      </c>
      <c r="V77" s="49">
        <v>0.495</v>
      </c>
      <c r="W77" s="49">
        <v>20.535</v>
      </c>
      <c r="X77" s="49">
        <v>4.7190000000000003</v>
      </c>
      <c r="Y77" s="49">
        <v>7.4489999999999998</v>
      </c>
      <c r="Z77" s="49">
        <v>0.43099999999999999</v>
      </c>
      <c r="AA77" s="49">
        <v>1.9219999999999999</v>
      </c>
      <c r="AB77" s="49">
        <v>0</v>
      </c>
      <c r="AC77" s="49">
        <v>16.832999999999998</v>
      </c>
      <c r="AD77" s="49">
        <v>3.4550000000000001</v>
      </c>
      <c r="AE77" s="49">
        <v>17.446000000000002</v>
      </c>
      <c r="AG77" s="49">
        <v>55.562999999999995</v>
      </c>
      <c r="AH77" s="49">
        <v>1.792</v>
      </c>
      <c r="AI77" s="49">
        <v>0</v>
      </c>
      <c r="AJ77" s="49">
        <v>4.2389999999999999</v>
      </c>
      <c r="AK77" s="49">
        <v>0</v>
      </c>
      <c r="AL77" s="49">
        <v>14.134</v>
      </c>
      <c r="AM77" s="49">
        <v>3.3149999999999999</v>
      </c>
      <c r="AN77" s="49">
        <v>15.023999999999999</v>
      </c>
      <c r="AO77" s="49">
        <v>0.28100000000000003</v>
      </c>
      <c r="AP77" s="49">
        <v>0.12</v>
      </c>
      <c r="AQ77" s="49">
        <v>2.456</v>
      </c>
      <c r="AR77" s="49">
        <v>3.468</v>
      </c>
      <c r="AS77" s="49">
        <v>10.734</v>
      </c>
      <c r="AU77" s="49">
        <v>73.055000000000007</v>
      </c>
      <c r="AV77" s="49">
        <v>4.3540000000000001</v>
      </c>
      <c r="AW77" s="49">
        <v>3.03</v>
      </c>
      <c r="AX77" s="49">
        <v>10.72</v>
      </c>
      <c r="AY77" s="49">
        <v>0</v>
      </c>
      <c r="AZ77" s="49">
        <v>10.654999999999999</v>
      </c>
      <c r="BA77" s="49">
        <v>4.4820000000000002</v>
      </c>
      <c r="BB77" s="49">
        <v>6.2270000000000003</v>
      </c>
      <c r="BC77" s="49">
        <v>5.3540000000000001</v>
      </c>
      <c r="BD77" s="49">
        <v>5.3540000000000001</v>
      </c>
      <c r="BE77" s="49">
        <v>5.3540000000000001</v>
      </c>
      <c r="BF77" s="49">
        <v>5.3540000000000001</v>
      </c>
      <c r="BG77" s="49">
        <v>5.3540000000000001</v>
      </c>
      <c r="BI77" s="49">
        <f t="shared" si="142"/>
        <v>71.354000000000013</v>
      </c>
      <c r="BJ77" s="180">
        <v>1.909</v>
      </c>
      <c r="BK77" s="180">
        <v>9.7799999999999994</v>
      </c>
      <c r="BL77" s="180">
        <v>10.153</v>
      </c>
      <c r="BM77" s="180">
        <v>3.2509999999999999</v>
      </c>
      <c r="BN77" s="180">
        <v>8.8469999999999995</v>
      </c>
      <c r="BO77" s="180">
        <v>1.9890000000000001</v>
      </c>
      <c r="BP77" s="180">
        <v>3.4060000000000001</v>
      </c>
      <c r="BQ77" s="180">
        <v>25.558</v>
      </c>
      <c r="BR77" s="180">
        <v>2.15</v>
      </c>
      <c r="BS77" s="180">
        <v>1.129</v>
      </c>
      <c r="BT77" s="180">
        <v>1.282</v>
      </c>
      <c r="BU77" s="180">
        <v>1.9</v>
      </c>
      <c r="BW77" s="49">
        <f t="shared" si="143"/>
        <v>34.467569999999995</v>
      </c>
      <c r="BX77" s="92">
        <v>1.48668</v>
      </c>
      <c r="BY77" s="92">
        <v>0</v>
      </c>
      <c r="BZ77" s="92">
        <v>0.44193999999999994</v>
      </c>
      <c r="CA77" s="92">
        <v>0</v>
      </c>
      <c r="CB77" s="92">
        <v>3.0143800000000001</v>
      </c>
      <c r="CC77" s="92">
        <v>4.5245699999999998</v>
      </c>
      <c r="CD77" s="92">
        <v>0</v>
      </c>
      <c r="CE77" s="92">
        <v>5</v>
      </c>
      <c r="CF77" s="92">
        <v>5</v>
      </c>
      <c r="CG77" s="92">
        <v>5</v>
      </c>
      <c r="CH77" s="92">
        <v>5</v>
      </c>
      <c r="CI77" s="92">
        <v>5</v>
      </c>
    </row>
    <row r="78" spans="2:87" s="50" customFormat="1" hidden="1" outlineLevel="2" x14ac:dyDescent="0.3">
      <c r="B78" s="72">
        <v>99</v>
      </c>
      <c r="C78" s="55" t="s">
        <v>200</v>
      </c>
      <c r="D78" s="48"/>
      <c r="E78" s="49">
        <v>81.274000000000001</v>
      </c>
      <c r="F78" s="49">
        <v>15.38</v>
      </c>
      <c r="G78" s="49">
        <v>0</v>
      </c>
      <c r="H78" s="49">
        <v>6.2480000000000002</v>
      </c>
      <c r="I78" s="49">
        <v>11.865</v>
      </c>
      <c r="J78" s="49">
        <v>21.577999999999999</v>
      </c>
      <c r="K78" s="49">
        <v>12.09</v>
      </c>
      <c r="L78" s="49">
        <v>0</v>
      </c>
      <c r="M78" s="49">
        <v>1.4530000000000001</v>
      </c>
      <c r="N78" s="49">
        <v>2.9849999999999999</v>
      </c>
      <c r="O78" s="49">
        <v>5.9850000000000003</v>
      </c>
      <c r="P78" s="49">
        <v>0</v>
      </c>
      <c r="Q78" s="49">
        <v>3.69</v>
      </c>
      <c r="S78" s="49">
        <v>76.067000000000007</v>
      </c>
      <c r="T78" s="49">
        <v>0.77300000000000002</v>
      </c>
      <c r="U78" s="49">
        <v>0</v>
      </c>
      <c r="V78" s="49">
        <v>6.9470000000000001</v>
      </c>
      <c r="W78" s="49">
        <v>5.3719999999999999</v>
      </c>
      <c r="X78" s="49">
        <v>5.53</v>
      </c>
      <c r="Y78" s="49">
        <v>17.591999999999999</v>
      </c>
      <c r="Z78" s="49">
        <v>0.25</v>
      </c>
      <c r="AA78" s="49">
        <v>12.196</v>
      </c>
      <c r="AB78" s="49">
        <v>0</v>
      </c>
      <c r="AC78" s="49">
        <v>0</v>
      </c>
      <c r="AD78" s="49">
        <v>0.55700000000000005</v>
      </c>
      <c r="AE78" s="49">
        <v>26.85</v>
      </c>
      <c r="AG78" s="49">
        <v>64.044000000000011</v>
      </c>
      <c r="AH78" s="49">
        <v>12.515000000000001</v>
      </c>
      <c r="AI78" s="49">
        <v>0</v>
      </c>
      <c r="AJ78" s="49">
        <v>0</v>
      </c>
      <c r="AK78" s="49">
        <v>3.8740000000000001</v>
      </c>
      <c r="AL78" s="49">
        <v>3.6</v>
      </c>
      <c r="AM78" s="49">
        <v>6.2869999999999999</v>
      </c>
      <c r="AN78" s="49">
        <v>3.6</v>
      </c>
      <c r="AO78" s="49">
        <v>9.7200000000000006</v>
      </c>
      <c r="AP78" s="49">
        <v>2.331</v>
      </c>
      <c r="AQ78" s="49">
        <v>2.8860000000000001</v>
      </c>
      <c r="AR78" s="49">
        <v>14.680999999999999</v>
      </c>
      <c r="AS78" s="49">
        <v>4.55</v>
      </c>
      <c r="AU78" s="49">
        <v>47.155999999999999</v>
      </c>
      <c r="AV78" s="49">
        <v>0</v>
      </c>
      <c r="AW78" s="49">
        <v>13.548999999999999</v>
      </c>
      <c r="AX78" s="49">
        <v>0</v>
      </c>
      <c r="AY78" s="49">
        <v>0.39</v>
      </c>
      <c r="AZ78" s="49">
        <v>12.611000000000001</v>
      </c>
      <c r="BA78" s="49">
        <v>0.9</v>
      </c>
      <c r="BB78" s="49">
        <v>17.625</v>
      </c>
      <c r="BC78" s="49">
        <v>17.625</v>
      </c>
      <c r="BD78" s="49">
        <v>15.294</v>
      </c>
      <c r="BE78" s="49">
        <v>15.294</v>
      </c>
      <c r="BF78" s="49">
        <v>12.198</v>
      </c>
      <c r="BG78" s="49">
        <v>12.198</v>
      </c>
      <c r="BI78" s="49">
        <f t="shared" si="142"/>
        <v>58.279000000000003</v>
      </c>
      <c r="BJ78" s="180">
        <v>11.901</v>
      </c>
      <c r="BK78" s="180">
        <v>1.1180000000000001</v>
      </c>
      <c r="BL78" s="180">
        <v>8.7539999999999996</v>
      </c>
      <c r="BM78" s="180" t="s">
        <v>292</v>
      </c>
      <c r="BN78" s="180">
        <v>10.112</v>
      </c>
      <c r="BO78" s="180">
        <v>1.238</v>
      </c>
      <c r="BP78" s="180">
        <v>4.2249999999999996</v>
      </c>
      <c r="BQ78" s="180">
        <v>7.3869999999999996</v>
      </c>
      <c r="BR78" s="180">
        <v>10.066000000000001</v>
      </c>
      <c r="BS78" s="180">
        <v>0.436</v>
      </c>
      <c r="BT78" s="180">
        <v>1.609</v>
      </c>
      <c r="BU78" s="180">
        <v>1.4330000000000001</v>
      </c>
      <c r="BW78" s="49">
        <f t="shared" si="143"/>
        <v>74.740470000000002</v>
      </c>
      <c r="BX78" s="92">
        <v>1.4330999999999998</v>
      </c>
      <c r="BY78" s="92">
        <v>2.7995999999999999</v>
      </c>
      <c r="BZ78" s="92">
        <v>4.8600000000000003</v>
      </c>
      <c r="CA78" s="92">
        <v>6.9577999999999989</v>
      </c>
      <c r="CB78" s="92">
        <v>33.964400000000005</v>
      </c>
      <c r="CC78" s="92">
        <v>2.13937</v>
      </c>
      <c r="CD78" s="92">
        <v>0</v>
      </c>
      <c r="CE78" s="92">
        <v>2</v>
      </c>
      <c r="CF78" s="92">
        <v>9.2931000000000008</v>
      </c>
      <c r="CG78" s="92">
        <v>6.2931000000000008</v>
      </c>
      <c r="CH78" s="92">
        <v>5</v>
      </c>
      <c r="CI78" s="92">
        <v>0</v>
      </c>
    </row>
    <row r="79" spans="2:87" s="50" customFormat="1" hidden="1" outlineLevel="2" x14ac:dyDescent="0.3">
      <c r="B79" s="72">
        <v>100</v>
      </c>
      <c r="C79" s="55" t="s">
        <v>201</v>
      </c>
      <c r="D79" s="48"/>
      <c r="E79" s="49">
        <v>51.169000000000004</v>
      </c>
      <c r="F79" s="49">
        <v>15.821999999999999</v>
      </c>
      <c r="G79" s="49">
        <v>0</v>
      </c>
      <c r="H79" s="49">
        <v>0</v>
      </c>
      <c r="I79" s="49">
        <v>0.53700000000000003</v>
      </c>
      <c r="J79" s="49">
        <v>0</v>
      </c>
      <c r="K79" s="49">
        <v>0</v>
      </c>
      <c r="L79" s="49">
        <v>8.6999999999999993</v>
      </c>
      <c r="M79" s="49">
        <v>5.524</v>
      </c>
      <c r="N79" s="49">
        <v>15.112</v>
      </c>
      <c r="O79" s="49">
        <v>0.5</v>
      </c>
      <c r="P79" s="49">
        <v>2.8620000000000001</v>
      </c>
      <c r="Q79" s="49">
        <v>2.1120000000000001</v>
      </c>
      <c r="S79" s="49">
        <v>108.788</v>
      </c>
      <c r="T79" s="49">
        <v>2.1120000000000001</v>
      </c>
      <c r="U79" s="49">
        <v>0.56999999999999995</v>
      </c>
      <c r="V79" s="49">
        <v>11.231</v>
      </c>
      <c r="W79" s="49">
        <v>12.047000000000001</v>
      </c>
      <c r="X79" s="49">
        <v>11.932</v>
      </c>
      <c r="Y79" s="49">
        <v>4.8109999999999999</v>
      </c>
      <c r="Z79" s="49">
        <v>8.9190000000000005</v>
      </c>
      <c r="AA79" s="49">
        <v>19.553999999999998</v>
      </c>
      <c r="AB79" s="49">
        <v>2.1120000000000001</v>
      </c>
      <c r="AC79" s="49">
        <v>8.26</v>
      </c>
      <c r="AD79" s="49">
        <v>0</v>
      </c>
      <c r="AE79" s="49">
        <v>27.24</v>
      </c>
      <c r="AG79" s="49">
        <v>122.964</v>
      </c>
      <c r="AH79" s="49">
        <v>12.42</v>
      </c>
      <c r="AI79" s="49">
        <v>4.16</v>
      </c>
      <c r="AJ79" s="49">
        <v>24.109000000000002</v>
      </c>
      <c r="AK79" s="49">
        <v>9.4830000000000005</v>
      </c>
      <c r="AL79" s="49">
        <v>12.228</v>
      </c>
      <c r="AM79" s="49">
        <v>19.117999999999999</v>
      </c>
      <c r="AN79" s="49">
        <v>5.3920000000000003</v>
      </c>
      <c r="AO79" s="49">
        <v>12.461</v>
      </c>
      <c r="AP79" s="49">
        <v>4.37</v>
      </c>
      <c r="AQ79" s="49">
        <v>8.3510000000000009</v>
      </c>
      <c r="AR79" s="49">
        <v>10.071999999999999</v>
      </c>
      <c r="AS79" s="49">
        <v>0.8</v>
      </c>
      <c r="AU79" s="49">
        <v>99.772999999999996</v>
      </c>
      <c r="AV79" s="49">
        <v>21.071999999999999</v>
      </c>
      <c r="AW79" s="49">
        <v>6.6420000000000003</v>
      </c>
      <c r="AX79" s="49">
        <v>0.69</v>
      </c>
      <c r="AY79" s="49">
        <v>9.9380000000000006</v>
      </c>
      <c r="AZ79" s="49">
        <v>11.539</v>
      </c>
      <c r="BA79" s="49">
        <v>3.0419999999999998</v>
      </c>
      <c r="BB79" s="49">
        <v>26.638999999999999</v>
      </c>
      <c r="BC79" s="49">
        <v>26.638999999999999</v>
      </c>
      <c r="BD79" s="49">
        <v>26.638999999999999</v>
      </c>
      <c r="BE79" s="49">
        <v>29.96</v>
      </c>
      <c r="BF79" s="49">
        <v>19.997</v>
      </c>
      <c r="BG79" s="49">
        <v>19.997</v>
      </c>
      <c r="BI79" s="49">
        <f t="shared" si="142"/>
        <v>96.946000000000012</v>
      </c>
      <c r="BJ79" s="180">
        <v>11.66</v>
      </c>
      <c r="BK79" s="180">
        <v>8.2579999999999991</v>
      </c>
      <c r="BL79" s="180">
        <v>11.324</v>
      </c>
      <c r="BM79" s="180">
        <v>7.1639999999999997</v>
      </c>
      <c r="BN79" s="180">
        <v>0.27800000000000002</v>
      </c>
      <c r="BO79" s="180">
        <v>1.86</v>
      </c>
      <c r="BP79" s="180">
        <v>8.3219999999999992</v>
      </c>
      <c r="BQ79" s="180">
        <v>11.266</v>
      </c>
      <c r="BR79" s="180">
        <v>14.731999999999999</v>
      </c>
      <c r="BS79" s="180">
        <v>13.506</v>
      </c>
      <c r="BT79" s="180">
        <v>6.3460000000000001</v>
      </c>
      <c r="BU79" s="180">
        <v>2.23</v>
      </c>
      <c r="BW79" s="49">
        <f t="shared" si="143"/>
        <v>49.049849999999999</v>
      </c>
      <c r="BX79" s="92">
        <v>6.0000000000000001E-3</v>
      </c>
      <c r="BY79" s="92">
        <v>3.194</v>
      </c>
      <c r="BZ79" s="92">
        <v>3.5228000000000002</v>
      </c>
      <c r="CA79" s="92">
        <v>0</v>
      </c>
      <c r="CB79" s="92">
        <v>0</v>
      </c>
      <c r="CC79" s="92">
        <v>5.2993999999999994</v>
      </c>
      <c r="CD79" s="92">
        <v>0.22722000000000001</v>
      </c>
      <c r="CE79" s="92">
        <v>1.5</v>
      </c>
      <c r="CF79" s="92">
        <v>12.14043</v>
      </c>
      <c r="CG79" s="92">
        <v>7.72</v>
      </c>
      <c r="CH79" s="92">
        <v>7.72</v>
      </c>
      <c r="CI79" s="92">
        <v>7.72</v>
      </c>
    </row>
    <row r="80" spans="2:87" s="50" customFormat="1" hidden="1" outlineLevel="2" x14ac:dyDescent="0.3">
      <c r="B80" s="72">
        <v>101</v>
      </c>
      <c r="C80" s="55" t="s">
        <v>202</v>
      </c>
      <c r="D80" s="48"/>
      <c r="E80" s="49">
        <v>328.01100000000002</v>
      </c>
      <c r="F80" s="49">
        <v>121.997</v>
      </c>
      <c r="G80" s="49">
        <v>26.042999999999999</v>
      </c>
      <c r="H80" s="49">
        <v>9.0280000000000005</v>
      </c>
      <c r="I80" s="49">
        <v>6.9050000000000002</v>
      </c>
      <c r="J80" s="49">
        <v>25.905000000000001</v>
      </c>
      <c r="K80" s="49">
        <v>40.837000000000003</v>
      </c>
      <c r="L80" s="49">
        <v>6.2859999999999996</v>
      </c>
      <c r="M80" s="49">
        <v>3.72</v>
      </c>
      <c r="N80" s="49">
        <v>15.156000000000001</v>
      </c>
      <c r="O80" s="49">
        <v>13.972</v>
      </c>
      <c r="P80" s="49">
        <v>23.997</v>
      </c>
      <c r="Q80" s="49">
        <v>34.164999999999999</v>
      </c>
      <c r="S80" s="49">
        <v>242.209</v>
      </c>
      <c r="T80" s="49">
        <v>4.49</v>
      </c>
      <c r="U80" s="49">
        <v>0.36</v>
      </c>
      <c r="V80" s="49">
        <v>10</v>
      </c>
      <c r="W80" s="49">
        <v>10.327</v>
      </c>
      <c r="X80" s="49">
        <v>18.748999999999999</v>
      </c>
      <c r="Y80" s="49">
        <v>40.889000000000003</v>
      </c>
      <c r="Z80" s="49">
        <v>13.199</v>
      </c>
      <c r="AA80" s="49">
        <v>78.159000000000006</v>
      </c>
      <c r="AB80" s="49">
        <v>11.324999999999999</v>
      </c>
      <c r="AC80" s="49">
        <v>10.948</v>
      </c>
      <c r="AD80" s="49">
        <v>23.100999999999999</v>
      </c>
      <c r="AE80" s="49">
        <v>20.661999999999999</v>
      </c>
      <c r="AG80" s="49">
        <v>167.357</v>
      </c>
      <c r="AH80" s="49">
        <v>15.692</v>
      </c>
      <c r="AI80" s="49">
        <v>2.16</v>
      </c>
      <c r="AJ80" s="49">
        <v>20.81</v>
      </c>
      <c r="AK80" s="49">
        <v>27.42</v>
      </c>
      <c r="AL80" s="49">
        <v>12.276999999999999</v>
      </c>
      <c r="AM80" s="49">
        <v>16.361999999999998</v>
      </c>
      <c r="AN80" s="49">
        <v>2.633</v>
      </c>
      <c r="AO80" s="49">
        <v>23.917999999999999</v>
      </c>
      <c r="AP80" s="49">
        <v>1.734</v>
      </c>
      <c r="AQ80" s="49">
        <v>5.3259999999999996</v>
      </c>
      <c r="AR80" s="49">
        <v>29.541</v>
      </c>
      <c r="AS80" s="49">
        <v>9.484</v>
      </c>
      <c r="AU80" s="49">
        <v>149.79499999999999</v>
      </c>
      <c r="AV80" s="49">
        <v>9.8130000000000006</v>
      </c>
      <c r="AW80" s="49">
        <v>0</v>
      </c>
      <c r="AX80" s="49">
        <v>32.146000000000001</v>
      </c>
      <c r="AY80" s="49">
        <v>3.1040000000000001</v>
      </c>
      <c r="AZ80" s="49">
        <v>49.76</v>
      </c>
      <c r="BA80" s="49">
        <v>7.0640000000000001</v>
      </c>
      <c r="BB80" s="49">
        <v>24.931000000000001</v>
      </c>
      <c r="BC80" s="49">
        <v>24.931000000000001</v>
      </c>
      <c r="BD80" s="49">
        <v>24.931000000000001</v>
      </c>
      <c r="BE80" s="49">
        <v>24.931000000000001</v>
      </c>
      <c r="BF80" s="49">
        <v>24.931000000000001</v>
      </c>
      <c r="BG80" s="49">
        <v>24.93</v>
      </c>
      <c r="BI80" s="49">
        <f t="shared" si="142"/>
        <v>184.90800000000002</v>
      </c>
      <c r="BJ80" s="180">
        <v>28.664999999999999</v>
      </c>
      <c r="BK80" s="180">
        <v>4.2169999999999996</v>
      </c>
      <c r="BL80" s="180">
        <v>34.270000000000003</v>
      </c>
      <c r="BM80" s="180">
        <v>34.76</v>
      </c>
      <c r="BN80" s="180">
        <v>4.8780000000000001</v>
      </c>
      <c r="BO80" s="180">
        <v>2.7069999999999999</v>
      </c>
      <c r="BP80" s="180">
        <v>8.6539999999999999</v>
      </c>
      <c r="BQ80" s="180">
        <v>29.568999999999999</v>
      </c>
      <c r="BR80" s="180">
        <v>18.45</v>
      </c>
      <c r="BS80" s="180">
        <v>9.2159999999999993</v>
      </c>
      <c r="BT80" s="180">
        <v>6.9189999999999996</v>
      </c>
      <c r="BU80" s="180">
        <v>2.6030000000000002</v>
      </c>
      <c r="BW80" s="49">
        <f t="shared" si="143"/>
        <v>143.67170999999999</v>
      </c>
      <c r="BX80" s="92">
        <v>3.7305000000000001</v>
      </c>
      <c r="BY80" s="92">
        <v>25.138110000000001</v>
      </c>
      <c r="BZ80" s="92">
        <v>2.2379000000000002</v>
      </c>
      <c r="CA80" s="92">
        <v>3.1613000000000002</v>
      </c>
      <c r="CB80" s="92">
        <v>45.230899999999998</v>
      </c>
      <c r="CC80" s="92">
        <v>1.173</v>
      </c>
      <c r="CD80" s="92">
        <v>0</v>
      </c>
      <c r="CE80" s="92">
        <v>4</v>
      </c>
      <c r="CF80" s="92">
        <v>20</v>
      </c>
      <c r="CG80" s="92">
        <v>13</v>
      </c>
      <c r="CH80" s="92">
        <v>13</v>
      </c>
      <c r="CI80" s="92">
        <v>13</v>
      </c>
    </row>
    <row r="81" spans="2:87" s="33" customFormat="1" hidden="1" outlineLevel="1" x14ac:dyDescent="0.3">
      <c r="B81" s="72">
        <v>31</v>
      </c>
      <c r="C81" s="185" t="s">
        <v>203</v>
      </c>
      <c r="D81" s="186"/>
      <c r="E81" s="61">
        <v>14365.627</v>
      </c>
      <c r="F81" s="61">
        <v>1002.467</v>
      </c>
      <c r="G81" s="61">
        <v>1098.635</v>
      </c>
      <c r="H81" s="61">
        <v>1178.7459999999999</v>
      </c>
      <c r="I81" s="61">
        <v>1076.373</v>
      </c>
      <c r="J81" s="61">
        <v>1195.5529999999999</v>
      </c>
      <c r="K81" s="61">
        <v>1274.768</v>
      </c>
      <c r="L81" s="61">
        <v>1194.9780000000001</v>
      </c>
      <c r="M81" s="61">
        <v>1389.7209999999998</v>
      </c>
      <c r="N81" s="61">
        <v>1096.1329999999998</v>
      </c>
      <c r="O81" s="61">
        <v>1348.7940000000001</v>
      </c>
      <c r="P81" s="61">
        <v>1214.691</v>
      </c>
      <c r="Q81" s="61">
        <v>1294.768</v>
      </c>
      <c r="S81" s="61">
        <v>13578.842000000001</v>
      </c>
      <c r="T81" s="61">
        <v>1092.03</v>
      </c>
      <c r="U81" s="61">
        <v>1266.8340000000001</v>
      </c>
      <c r="V81" s="61">
        <v>1140.2200000000003</v>
      </c>
      <c r="W81" s="61">
        <v>1177.17</v>
      </c>
      <c r="X81" s="61">
        <v>1174.4499999999998</v>
      </c>
      <c r="Y81" s="61">
        <v>1147.521</v>
      </c>
      <c r="Z81" s="61">
        <v>1075.6899999999998</v>
      </c>
      <c r="AA81" s="61">
        <v>936.4989999999998</v>
      </c>
      <c r="AB81" s="61">
        <v>826.30700000000002</v>
      </c>
      <c r="AC81" s="61">
        <v>1080.5759999999998</v>
      </c>
      <c r="AD81" s="61">
        <v>1086.5000000000002</v>
      </c>
      <c r="AE81" s="61">
        <v>1575.0450000000001</v>
      </c>
      <c r="AG81" s="61">
        <v>12011.803</v>
      </c>
      <c r="AH81" s="61">
        <v>1085.7180000000001</v>
      </c>
      <c r="AI81" s="61">
        <v>1018.4450000000001</v>
      </c>
      <c r="AJ81" s="61">
        <v>924.99999999999989</v>
      </c>
      <c r="AK81" s="61">
        <v>993.04700000000003</v>
      </c>
      <c r="AL81" s="61">
        <v>828.76599999999985</v>
      </c>
      <c r="AM81" s="61">
        <v>1318.2560000000001</v>
      </c>
      <c r="AN81" s="61">
        <v>894.99199999999996</v>
      </c>
      <c r="AO81" s="61">
        <v>1074.954</v>
      </c>
      <c r="AP81" s="61">
        <v>1006.309</v>
      </c>
      <c r="AQ81" s="61">
        <v>962.25400000000002</v>
      </c>
      <c r="AR81" s="61">
        <v>904.84300000000007</v>
      </c>
      <c r="AS81" s="61">
        <v>999.21899999999994</v>
      </c>
      <c r="AU81" s="61">
        <v>11892.37</v>
      </c>
      <c r="AV81" s="61">
        <v>942.00399999999991</v>
      </c>
      <c r="AW81" s="61">
        <v>895.83400000000006</v>
      </c>
      <c r="AX81" s="61">
        <v>764.57100000000003</v>
      </c>
      <c r="AY81" s="61">
        <v>927.89499999999998</v>
      </c>
      <c r="AZ81" s="61">
        <v>1409.673</v>
      </c>
      <c r="BA81" s="61">
        <v>1148.4440000000002</v>
      </c>
      <c r="BB81" s="61">
        <v>1881.0750000000003</v>
      </c>
      <c r="BC81" s="61">
        <v>1315.847</v>
      </c>
      <c r="BD81" s="61">
        <v>1315.9340000000002</v>
      </c>
      <c r="BE81" s="61">
        <v>1289.0380000000002</v>
      </c>
      <c r="BF81" s="61">
        <v>1242.0670000000002</v>
      </c>
      <c r="BG81" s="61">
        <v>1217.617</v>
      </c>
      <c r="BI81" s="61">
        <f t="shared" si="142"/>
        <v>11120.192999999999</v>
      </c>
      <c r="BJ81" s="181">
        <f>SUM(BJ82:BJ92)</f>
        <v>1016.7600000000001</v>
      </c>
      <c r="BK81" s="181">
        <f t="shared" ref="BK81:BU81" si="158">SUM(BK82:BK92)</f>
        <v>939.98699999999997</v>
      </c>
      <c r="BL81" s="181">
        <f t="shared" si="158"/>
        <v>902.61700000000008</v>
      </c>
      <c r="BM81" s="181">
        <f t="shared" si="158"/>
        <v>777.29700000000014</v>
      </c>
      <c r="BN81" s="181">
        <f t="shared" si="158"/>
        <v>1035.528</v>
      </c>
      <c r="BO81" s="181">
        <f t="shared" si="158"/>
        <v>813.6579999999999</v>
      </c>
      <c r="BP81" s="181">
        <f t="shared" si="158"/>
        <v>942.13199999999983</v>
      </c>
      <c r="BQ81" s="181">
        <f t="shared" si="158"/>
        <v>945.94499999999982</v>
      </c>
      <c r="BR81" s="181">
        <f t="shared" si="158"/>
        <v>999.11900000000014</v>
      </c>
      <c r="BS81" s="181">
        <f t="shared" si="158"/>
        <v>1006.854</v>
      </c>
      <c r="BT81" s="181">
        <f t="shared" si="158"/>
        <v>800.52499999999998</v>
      </c>
      <c r="BU81" s="181">
        <f t="shared" si="158"/>
        <v>939.77099999999996</v>
      </c>
      <c r="BW81" s="61">
        <f t="shared" si="143"/>
        <v>16481.723168783334</v>
      </c>
      <c r="BX81" s="61">
        <f>SUM(BX82:BX92)</f>
        <v>1185.2521099999999</v>
      </c>
      <c r="BY81" s="61">
        <f t="shared" ref="BY81" si="159">SUM(BY82:BY92)</f>
        <v>1226.4925900000001</v>
      </c>
      <c r="BZ81" s="61">
        <f t="shared" ref="BZ81" si="160">SUM(BZ82:BZ92)</f>
        <v>906.66689999999994</v>
      </c>
      <c r="CA81" s="61">
        <f t="shared" ref="CA81" si="161">SUM(CA82:CA92)</f>
        <v>1020.35375</v>
      </c>
      <c r="CB81" s="61">
        <f t="shared" ref="CB81" si="162">SUM(CB82:CB92)</f>
        <v>932.66134999999997</v>
      </c>
      <c r="CC81" s="61">
        <f t="shared" ref="CC81" si="163">SUM(CC82:CC92)</f>
        <v>965.03755000000001</v>
      </c>
      <c r="CD81" s="61">
        <f t="shared" ref="CD81" si="164">SUM(CD82:CD92)</f>
        <v>1530.9643200000003</v>
      </c>
      <c r="CE81" s="61">
        <f t="shared" ref="CE81" si="165">SUM(CE82:CE92)</f>
        <v>833.96922999999992</v>
      </c>
      <c r="CF81" s="61">
        <f t="shared" ref="CF81" si="166">SUM(CF82:CF92)</f>
        <v>1760.1341733333336</v>
      </c>
      <c r="CG81" s="61">
        <f t="shared" ref="CG81" si="167">SUM(CG82:CG92)</f>
        <v>1737.9514929333334</v>
      </c>
      <c r="CH81" s="61">
        <f t="shared" ref="CH81" si="168">SUM(CH82:CH92)</f>
        <v>1732.2652628833334</v>
      </c>
      <c r="CI81" s="61">
        <f t="shared" ref="CI81" si="169">SUM(CI82:CI92)</f>
        <v>2649.9744396333335</v>
      </c>
    </row>
    <row r="82" spans="2:87" s="50" customFormat="1" hidden="1" outlineLevel="2" x14ac:dyDescent="0.3">
      <c r="B82" s="72">
        <v>102</v>
      </c>
      <c r="C82" s="55" t="s">
        <v>204</v>
      </c>
      <c r="D82" s="48"/>
      <c r="E82" s="49">
        <v>7267.9290000000001</v>
      </c>
      <c r="F82" s="49">
        <v>570.34900000000005</v>
      </c>
      <c r="G82" s="49">
        <v>584.15800000000002</v>
      </c>
      <c r="H82" s="49">
        <v>611.447</v>
      </c>
      <c r="I82" s="49">
        <v>603.35799999999995</v>
      </c>
      <c r="J82" s="49">
        <v>611.97699999999998</v>
      </c>
      <c r="K82" s="49">
        <v>613.06200000000001</v>
      </c>
      <c r="L82" s="49">
        <v>610.24800000000005</v>
      </c>
      <c r="M82" s="49">
        <v>612.31600000000003</v>
      </c>
      <c r="N82" s="49">
        <v>610.55700000000002</v>
      </c>
      <c r="O82" s="49">
        <v>615.125</v>
      </c>
      <c r="P82" s="49">
        <v>610.70699999999999</v>
      </c>
      <c r="Q82" s="49">
        <v>614.625</v>
      </c>
      <c r="S82" s="49">
        <v>7008.0569999999998</v>
      </c>
      <c r="T82" s="49">
        <v>587.101</v>
      </c>
      <c r="U82" s="49">
        <v>656.84699999999998</v>
      </c>
      <c r="V82" s="49">
        <v>649.35699999999997</v>
      </c>
      <c r="W82" s="49">
        <v>576.59500000000003</v>
      </c>
      <c r="X82" s="49">
        <v>579.90700000000004</v>
      </c>
      <c r="Y82" s="49">
        <v>576.98500000000001</v>
      </c>
      <c r="Z82" s="49">
        <v>580.91499999999996</v>
      </c>
      <c r="AA82" s="49">
        <v>577.86199999999997</v>
      </c>
      <c r="AB82" s="49">
        <v>557.04399999999998</v>
      </c>
      <c r="AC82" s="49">
        <v>565.86500000000001</v>
      </c>
      <c r="AD82" s="49">
        <v>565.16</v>
      </c>
      <c r="AE82" s="49">
        <v>534.41899999999998</v>
      </c>
      <c r="AG82" s="49">
        <v>6926.85</v>
      </c>
      <c r="AH82" s="49">
        <v>589.58399999999995</v>
      </c>
      <c r="AI82" s="49">
        <v>588.31700000000001</v>
      </c>
      <c r="AJ82" s="49">
        <v>591.98400000000004</v>
      </c>
      <c r="AK82" s="49">
        <v>611.62300000000005</v>
      </c>
      <c r="AL82" s="49">
        <v>579.96100000000001</v>
      </c>
      <c r="AM82" s="49">
        <v>584.12300000000005</v>
      </c>
      <c r="AN82" s="49">
        <v>561.54100000000005</v>
      </c>
      <c r="AO82" s="49">
        <v>555.98099999999999</v>
      </c>
      <c r="AP82" s="49">
        <v>556.77800000000002</v>
      </c>
      <c r="AQ82" s="49">
        <v>568.24599999999998</v>
      </c>
      <c r="AR82" s="49">
        <v>569.54899999999998</v>
      </c>
      <c r="AS82" s="49">
        <v>569.16300000000001</v>
      </c>
      <c r="AU82" s="49">
        <v>6654.61</v>
      </c>
      <c r="AV82" s="49">
        <v>568.178</v>
      </c>
      <c r="AW82" s="49">
        <v>651.48599999999999</v>
      </c>
      <c r="AX82" s="49">
        <v>586.19600000000003</v>
      </c>
      <c r="AY82" s="49">
        <v>590.03</v>
      </c>
      <c r="AZ82" s="49">
        <v>650.26499999999999</v>
      </c>
      <c r="BA82" s="49">
        <v>585.84100000000001</v>
      </c>
      <c r="BB82" s="49">
        <v>495.20400000000001</v>
      </c>
      <c r="BC82" s="49">
        <v>495.20400000000001</v>
      </c>
      <c r="BD82" s="49">
        <v>495.20400000000001</v>
      </c>
      <c r="BE82" s="49">
        <v>495.20400000000001</v>
      </c>
      <c r="BF82" s="49">
        <v>495.20400000000001</v>
      </c>
      <c r="BG82" s="49">
        <v>495.20400000000001</v>
      </c>
      <c r="BI82" s="49">
        <f t="shared" si="142"/>
        <v>6122.8370000000004</v>
      </c>
      <c r="BJ82" s="180">
        <v>503.548</v>
      </c>
      <c r="BK82" s="180">
        <v>515.53599999999994</v>
      </c>
      <c r="BL82" s="180">
        <v>517.95500000000004</v>
      </c>
      <c r="BM82" s="180">
        <v>506.85500000000002</v>
      </c>
      <c r="BN82" s="180">
        <v>513.27700000000004</v>
      </c>
      <c r="BO82" s="180">
        <v>514.80200000000002</v>
      </c>
      <c r="BP82" s="180">
        <v>507.82100000000003</v>
      </c>
      <c r="BQ82" s="180">
        <v>506.84399999999999</v>
      </c>
      <c r="BR82" s="180">
        <v>504.988</v>
      </c>
      <c r="BS82" s="180">
        <v>512.029</v>
      </c>
      <c r="BT82" s="180">
        <v>509.387</v>
      </c>
      <c r="BU82" s="180">
        <v>509.79500000000002</v>
      </c>
      <c r="BW82" s="49">
        <f t="shared" si="143"/>
        <v>7907.1126699999995</v>
      </c>
      <c r="BX82" s="92">
        <v>728.72066000000007</v>
      </c>
      <c r="BY82" s="92">
        <v>730.65542999999991</v>
      </c>
      <c r="BZ82" s="92">
        <v>624.37370999999996</v>
      </c>
      <c r="CA82" s="92">
        <v>621.93852000000004</v>
      </c>
      <c r="CB82" s="92">
        <v>606.28679</v>
      </c>
      <c r="CC82" s="92">
        <v>602.25747000000001</v>
      </c>
      <c r="CD82" s="92">
        <v>607.33114</v>
      </c>
      <c r="CE82" s="92">
        <v>594.28291999999999</v>
      </c>
      <c r="CF82" s="92">
        <v>1037.9107200000001</v>
      </c>
      <c r="CG82" s="92">
        <v>581.97176999999999</v>
      </c>
      <c r="CH82" s="92">
        <v>581.97176999999999</v>
      </c>
      <c r="CI82" s="92">
        <v>589.41177000000005</v>
      </c>
    </row>
    <row r="83" spans="2:87" s="50" customFormat="1" hidden="1" outlineLevel="2" x14ac:dyDescent="0.3">
      <c r="B83" s="72">
        <v>103</v>
      </c>
      <c r="C83" s="55" t="s">
        <v>205</v>
      </c>
      <c r="D83" s="48"/>
      <c r="E83" s="49">
        <v>3530.4719999999998</v>
      </c>
      <c r="F83" s="49">
        <v>244.64099999999999</v>
      </c>
      <c r="G83" s="49">
        <v>317.13400000000001</v>
      </c>
      <c r="H83" s="49">
        <v>315.43099999999998</v>
      </c>
      <c r="I83" s="49">
        <v>280.08300000000003</v>
      </c>
      <c r="J83" s="49">
        <v>257.27300000000002</v>
      </c>
      <c r="K83" s="49">
        <v>302.76799999999997</v>
      </c>
      <c r="L83" s="49">
        <v>280.33300000000003</v>
      </c>
      <c r="M83" s="49">
        <v>497.51400000000001</v>
      </c>
      <c r="N83" s="49">
        <v>115.759</v>
      </c>
      <c r="O83" s="49">
        <v>323.91500000000002</v>
      </c>
      <c r="P83" s="49">
        <v>310.553</v>
      </c>
      <c r="Q83" s="49">
        <v>285.06799999999998</v>
      </c>
      <c r="S83" s="49">
        <v>3381.1289999999999</v>
      </c>
      <c r="T83" s="49">
        <v>268.81400000000002</v>
      </c>
      <c r="U83" s="49">
        <v>320.41399999999999</v>
      </c>
      <c r="V83" s="49">
        <v>237.25700000000001</v>
      </c>
      <c r="W83" s="49">
        <v>361.15300000000002</v>
      </c>
      <c r="X83" s="49">
        <v>296.52499999999998</v>
      </c>
      <c r="Y83" s="49">
        <v>299.27800000000002</v>
      </c>
      <c r="Z83" s="49">
        <v>252.87100000000001</v>
      </c>
      <c r="AA83" s="49">
        <v>90.876999999999995</v>
      </c>
      <c r="AB83" s="49">
        <v>17.04</v>
      </c>
      <c r="AC83" s="49">
        <v>293.51299999999998</v>
      </c>
      <c r="AD83" s="49">
        <v>285.96199999999999</v>
      </c>
      <c r="AE83" s="49">
        <v>657.42499999999995</v>
      </c>
      <c r="AG83" s="49">
        <v>2316.7399999999998</v>
      </c>
      <c r="AH83" s="49">
        <v>304.13799999999998</v>
      </c>
      <c r="AI83" s="49">
        <v>198.02600000000001</v>
      </c>
      <c r="AJ83" s="49">
        <v>110.19499999999999</v>
      </c>
      <c r="AK83" s="49">
        <v>183.47200000000001</v>
      </c>
      <c r="AL83" s="49">
        <v>127.521</v>
      </c>
      <c r="AM83" s="49">
        <v>378.14800000000002</v>
      </c>
      <c r="AN83" s="49">
        <v>116.974</v>
      </c>
      <c r="AO83" s="49">
        <v>127.521</v>
      </c>
      <c r="AP83" s="49">
        <v>187.84100000000001</v>
      </c>
      <c r="AQ83" s="49">
        <v>201.40299999999999</v>
      </c>
      <c r="AR83" s="49">
        <v>130.839</v>
      </c>
      <c r="AS83" s="49">
        <v>250.66200000000001</v>
      </c>
      <c r="AU83" s="49">
        <v>2283.9920000000002</v>
      </c>
      <c r="AV83" s="49">
        <v>187.416</v>
      </c>
      <c r="AW83" s="49">
        <v>64.08</v>
      </c>
      <c r="AX83" s="49">
        <v>17.922000000000001</v>
      </c>
      <c r="AY83" s="49">
        <v>125.29</v>
      </c>
      <c r="AZ83" s="49">
        <v>470.62599999999998</v>
      </c>
      <c r="BA83" s="49">
        <v>339.47</v>
      </c>
      <c r="BB83" s="49">
        <v>987.59400000000005</v>
      </c>
      <c r="BC83" s="49">
        <v>467.81200000000001</v>
      </c>
      <c r="BD83" s="49">
        <v>437.66899999999998</v>
      </c>
      <c r="BE83" s="49">
        <v>435.76299999999998</v>
      </c>
      <c r="BF83" s="49">
        <v>388.79199999999997</v>
      </c>
      <c r="BG83" s="49">
        <v>365.06599999999997</v>
      </c>
      <c r="BI83" s="49">
        <f t="shared" si="142"/>
        <v>2467.4469999999997</v>
      </c>
      <c r="BJ83" s="180">
        <v>327.90300000000002</v>
      </c>
      <c r="BK83" s="180">
        <v>200.66399999999999</v>
      </c>
      <c r="BL83" s="180">
        <v>200.66399999999999</v>
      </c>
      <c r="BM83" s="180">
        <v>96.757999999999996</v>
      </c>
      <c r="BN83" s="180">
        <v>303.26900000000001</v>
      </c>
      <c r="BO83" s="180">
        <v>103.319</v>
      </c>
      <c r="BP83" s="180">
        <v>206.33799999999999</v>
      </c>
      <c r="BQ83" s="180">
        <v>200.023</v>
      </c>
      <c r="BR83" s="180">
        <v>312.48</v>
      </c>
      <c r="BS83" s="180">
        <v>204.48</v>
      </c>
      <c r="BT83" s="180">
        <v>105.119</v>
      </c>
      <c r="BU83" s="180">
        <v>206.43</v>
      </c>
      <c r="BW83" s="49">
        <f t="shared" si="143"/>
        <v>3294.5442024999998</v>
      </c>
      <c r="BX83" s="92">
        <v>260.63466</v>
      </c>
      <c r="BY83" s="92">
        <v>295.81223999999997</v>
      </c>
      <c r="BZ83" s="92">
        <v>95.76169999999999</v>
      </c>
      <c r="CA83" s="92">
        <v>167.39370000000002</v>
      </c>
      <c r="CB83" s="92">
        <v>75.301699999999997</v>
      </c>
      <c r="CC83" s="92">
        <v>182.74170000000001</v>
      </c>
      <c r="CD83" s="92">
        <v>708.93698000000006</v>
      </c>
      <c r="CE83" s="92">
        <v>281.50916999999998</v>
      </c>
      <c r="CF83" s="92">
        <v>218.42116999999999</v>
      </c>
      <c r="CG83" s="92">
        <v>392.02916999999997</v>
      </c>
      <c r="CH83" s="92">
        <v>312.72516999999999</v>
      </c>
      <c r="CI83" s="92">
        <v>303.27684250000004</v>
      </c>
    </row>
    <row r="84" spans="2:87" s="50" customFormat="1" hidden="1" outlineLevel="2" x14ac:dyDescent="0.3">
      <c r="B84" s="72">
        <v>104</v>
      </c>
      <c r="C84" s="55" t="s">
        <v>206</v>
      </c>
      <c r="D84" s="48"/>
      <c r="E84" s="49">
        <v>68.628000000000014</v>
      </c>
      <c r="F84" s="49">
        <v>0</v>
      </c>
      <c r="G84" s="49">
        <v>5.9450000000000003</v>
      </c>
      <c r="H84" s="49">
        <v>0</v>
      </c>
      <c r="I84" s="49">
        <v>10.487</v>
      </c>
      <c r="J84" s="49">
        <v>1.7010000000000001</v>
      </c>
      <c r="K84" s="49">
        <v>7.125</v>
      </c>
      <c r="L84" s="49">
        <v>2.3199999999999998</v>
      </c>
      <c r="M84" s="49">
        <v>8.8320000000000007</v>
      </c>
      <c r="N84" s="49">
        <v>0</v>
      </c>
      <c r="O84" s="49">
        <v>10.435</v>
      </c>
      <c r="P84" s="49">
        <v>18.079999999999998</v>
      </c>
      <c r="Q84" s="49">
        <v>3.7029999999999998</v>
      </c>
      <c r="S84" s="49">
        <v>48.974999999999994</v>
      </c>
      <c r="T84" s="49">
        <v>8.64</v>
      </c>
      <c r="U84" s="49">
        <v>1.532</v>
      </c>
      <c r="V84" s="49">
        <v>3.327</v>
      </c>
      <c r="W84" s="49">
        <v>2.1949999999999998</v>
      </c>
      <c r="X84" s="49">
        <v>10.507999999999999</v>
      </c>
      <c r="Y84" s="49">
        <v>3.3039999999999998</v>
      </c>
      <c r="Z84" s="49">
        <v>2.4950000000000001</v>
      </c>
      <c r="AA84" s="49">
        <v>0</v>
      </c>
      <c r="AB84" s="49">
        <v>8.4</v>
      </c>
      <c r="AC84" s="49">
        <v>0.57399999999999995</v>
      </c>
      <c r="AD84" s="49">
        <v>0</v>
      </c>
      <c r="AE84" s="49">
        <v>8</v>
      </c>
      <c r="AG84" s="49">
        <v>46.775000000000006</v>
      </c>
      <c r="AH84" s="49">
        <v>0</v>
      </c>
      <c r="AI84" s="49">
        <v>0</v>
      </c>
      <c r="AJ84" s="49">
        <v>10.679</v>
      </c>
      <c r="AK84" s="49">
        <v>1.2150000000000001</v>
      </c>
      <c r="AL84" s="49">
        <v>5.0730000000000004</v>
      </c>
      <c r="AM84" s="49">
        <v>6.2990000000000004</v>
      </c>
      <c r="AN84" s="49">
        <v>2.923</v>
      </c>
      <c r="AO84" s="49">
        <v>0</v>
      </c>
      <c r="AP84" s="49">
        <v>14.981</v>
      </c>
      <c r="AQ84" s="49">
        <v>5.6050000000000004</v>
      </c>
      <c r="AR84" s="49">
        <v>0</v>
      </c>
      <c r="AS84" s="49">
        <v>0</v>
      </c>
      <c r="AU84" s="49">
        <v>43.988</v>
      </c>
      <c r="AV84" s="49">
        <v>6.2510000000000003</v>
      </c>
      <c r="AW84" s="49">
        <v>9.65</v>
      </c>
      <c r="AX84" s="49">
        <v>4.0270000000000001</v>
      </c>
      <c r="AY84" s="49">
        <v>2.9809999999999999</v>
      </c>
      <c r="AZ84" s="49">
        <v>0</v>
      </c>
      <c r="BA84" s="49">
        <v>0</v>
      </c>
      <c r="BB84" s="49">
        <v>11.739000000000001</v>
      </c>
      <c r="BC84" s="49">
        <v>11.739000000000001</v>
      </c>
      <c r="BD84" s="49">
        <v>11.739000000000001</v>
      </c>
      <c r="BE84" s="49">
        <v>11.739000000000001</v>
      </c>
      <c r="BF84" s="49">
        <v>11.739000000000001</v>
      </c>
      <c r="BG84" s="49">
        <v>11.739000000000001</v>
      </c>
      <c r="BI84" s="49">
        <f t="shared" si="142"/>
        <v>31.037000000000003</v>
      </c>
      <c r="BJ84" s="180" t="s">
        <v>292</v>
      </c>
      <c r="BK84" s="180" t="s">
        <v>292</v>
      </c>
      <c r="BL84" s="180" t="s">
        <v>292</v>
      </c>
      <c r="BM84" s="180" t="s">
        <v>292</v>
      </c>
      <c r="BN84" s="180">
        <v>9.1170000000000009</v>
      </c>
      <c r="BO84" s="180">
        <v>0.31</v>
      </c>
      <c r="BP84" s="180">
        <v>2.8330000000000002</v>
      </c>
      <c r="BQ84" s="180" t="s">
        <v>292</v>
      </c>
      <c r="BR84" s="180">
        <v>1.135</v>
      </c>
      <c r="BS84" s="180">
        <v>16.173999999999999</v>
      </c>
      <c r="BT84" s="180" t="s">
        <v>292</v>
      </c>
      <c r="BU84" s="180">
        <v>1.468</v>
      </c>
      <c r="BW84" s="49">
        <f t="shared" si="143"/>
        <v>36.002433333333329</v>
      </c>
      <c r="BX84" s="92">
        <v>2.3585799999999999</v>
      </c>
      <c r="BY84" s="92">
        <v>0</v>
      </c>
      <c r="BZ84" s="92">
        <v>0.10694999999999999</v>
      </c>
      <c r="CA84" s="92">
        <v>1.0035700000000001</v>
      </c>
      <c r="CB84" s="92">
        <v>0</v>
      </c>
      <c r="CC84" s="92">
        <v>0</v>
      </c>
      <c r="CD84" s="92">
        <v>0</v>
      </c>
      <c r="CE84" s="92">
        <v>0</v>
      </c>
      <c r="CF84" s="92">
        <v>8.1333333333333329</v>
      </c>
      <c r="CG84" s="92">
        <v>8.1333333333333329</v>
      </c>
      <c r="CH84" s="92">
        <v>8.1333333333333329</v>
      </c>
      <c r="CI84" s="92">
        <v>8.1333333333333329</v>
      </c>
    </row>
    <row r="85" spans="2:87" s="50" customFormat="1" hidden="1" outlineLevel="2" x14ac:dyDescent="0.3">
      <c r="B85" s="72">
        <v>105</v>
      </c>
      <c r="C85" s="55" t="s">
        <v>207</v>
      </c>
      <c r="D85" s="48"/>
      <c r="E85" s="49">
        <v>0</v>
      </c>
      <c r="F85" s="49">
        <v>0</v>
      </c>
      <c r="G85" s="49">
        <v>0</v>
      </c>
      <c r="H85" s="49">
        <v>0</v>
      </c>
      <c r="I85" s="49">
        <v>0</v>
      </c>
      <c r="J85" s="49">
        <v>0</v>
      </c>
      <c r="K85" s="49">
        <v>0</v>
      </c>
      <c r="L85" s="49">
        <v>0</v>
      </c>
      <c r="M85" s="49">
        <v>0</v>
      </c>
      <c r="N85" s="49">
        <v>0</v>
      </c>
      <c r="O85" s="49">
        <v>0</v>
      </c>
      <c r="P85" s="49">
        <v>0</v>
      </c>
      <c r="Q85" s="49">
        <v>0</v>
      </c>
      <c r="S85" s="49">
        <v>0</v>
      </c>
      <c r="T85" s="49">
        <v>0</v>
      </c>
      <c r="U85" s="49">
        <v>0</v>
      </c>
      <c r="V85" s="49">
        <v>0</v>
      </c>
      <c r="W85" s="49">
        <v>0</v>
      </c>
      <c r="X85" s="49">
        <v>0</v>
      </c>
      <c r="Y85" s="49">
        <v>0</v>
      </c>
      <c r="Z85" s="49">
        <v>0</v>
      </c>
      <c r="AA85" s="49">
        <v>0</v>
      </c>
      <c r="AB85" s="49">
        <v>0</v>
      </c>
      <c r="AC85" s="49">
        <v>0</v>
      </c>
      <c r="AD85" s="49">
        <v>0</v>
      </c>
      <c r="AE85" s="49">
        <v>0</v>
      </c>
      <c r="AG85" s="49">
        <v>0</v>
      </c>
      <c r="AH85" s="49">
        <v>0</v>
      </c>
      <c r="AI85" s="49">
        <v>0</v>
      </c>
      <c r="AJ85" s="49">
        <v>0</v>
      </c>
      <c r="AK85" s="49">
        <v>0</v>
      </c>
      <c r="AL85" s="49">
        <v>0</v>
      </c>
      <c r="AM85" s="49">
        <v>0</v>
      </c>
      <c r="AN85" s="49">
        <v>0</v>
      </c>
      <c r="AO85" s="49">
        <v>0</v>
      </c>
      <c r="AP85" s="49">
        <v>0</v>
      </c>
      <c r="AQ85" s="49">
        <v>0</v>
      </c>
      <c r="AR85" s="49">
        <v>0</v>
      </c>
      <c r="AS85" s="49">
        <v>0</v>
      </c>
      <c r="AU85" s="49">
        <v>158.685</v>
      </c>
      <c r="AV85" s="49">
        <v>0</v>
      </c>
      <c r="AW85" s="49">
        <v>0</v>
      </c>
      <c r="AX85" s="49">
        <v>0</v>
      </c>
      <c r="AY85" s="49">
        <v>0</v>
      </c>
      <c r="AZ85" s="49">
        <v>46.017000000000003</v>
      </c>
      <c r="BA85" s="49">
        <v>32.264000000000003</v>
      </c>
      <c r="BB85" s="49">
        <v>75.768000000000001</v>
      </c>
      <c r="BC85" s="49">
        <v>37.884</v>
      </c>
      <c r="BD85" s="49">
        <v>37.884</v>
      </c>
      <c r="BE85" s="49">
        <v>37.884</v>
      </c>
      <c r="BF85" s="49">
        <v>37.884</v>
      </c>
      <c r="BG85" s="49">
        <v>37.884</v>
      </c>
      <c r="BI85" s="49">
        <f t="shared" si="142"/>
        <v>107.39499999999998</v>
      </c>
      <c r="BJ85" s="180" t="s">
        <v>292</v>
      </c>
      <c r="BK85" s="180" t="s">
        <v>292</v>
      </c>
      <c r="BL85" s="180" t="s">
        <v>292</v>
      </c>
      <c r="BM85" s="180" t="s">
        <v>292</v>
      </c>
      <c r="BN85" s="180">
        <v>16.225999999999999</v>
      </c>
      <c r="BO85" s="180" t="s">
        <v>292</v>
      </c>
      <c r="BP85" s="180">
        <v>45.555</v>
      </c>
      <c r="BQ85" s="180">
        <v>8.7469999999999999</v>
      </c>
      <c r="BR85" s="180">
        <v>9.9209999999999994</v>
      </c>
      <c r="BS85" s="180">
        <v>8.8070000000000004</v>
      </c>
      <c r="BT85" s="180" t="s">
        <v>292</v>
      </c>
      <c r="BU85" s="180">
        <v>18.138999999999999</v>
      </c>
      <c r="BW85" s="49">
        <f t="shared" si="143"/>
        <v>105.99448999999998</v>
      </c>
      <c r="BX85" s="92">
        <v>8.8661300000000001</v>
      </c>
      <c r="BY85" s="92">
        <v>10.355700000000001</v>
      </c>
      <c r="BZ85" s="92">
        <v>7.64778</v>
      </c>
      <c r="CA85" s="92">
        <v>0</v>
      </c>
      <c r="CB85" s="92">
        <v>5.7084899999999994</v>
      </c>
      <c r="CC85" s="92">
        <v>6.66526</v>
      </c>
      <c r="CD85" s="92">
        <v>1.87679</v>
      </c>
      <c r="CE85" s="92">
        <v>1.3837300000000001</v>
      </c>
      <c r="CF85" s="92">
        <v>0.49060999999999999</v>
      </c>
      <c r="CG85" s="92">
        <v>21</v>
      </c>
      <c r="CH85" s="92">
        <v>21</v>
      </c>
      <c r="CI85" s="92">
        <v>21</v>
      </c>
    </row>
    <row r="86" spans="2:87" s="50" customFormat="1" hidden="1" outlineLevel="2" x14ac:dyDescent="0.3">
      <c r="B86" s="72">
        <v>106</v>
      </c>
      <c r="C86" s="55" t="s">
        <v>208</v>
      </c>
      <c r="D86" s="48"/>
      <c r="E86" s="49">
        <v>12.411000000000001</v>
      </c>
      <c r="F86" s="49">
        <v>0.67700000000000005</v>
      </c>
      <c r="G86" s="49">
        <v>1.0049999999999999</v>
      </c>
      <c r="H86" s="49">
        <v>0.77</v>
      </c>
      <c r="I86" s="49">
        <v>0.96599999999999997</v>
      </c>
      <c r="J86" s="49">
        <v>0.96599999999999997</v>
      </c>
      <c r="K86" s="49">
        <v>1.214</v>
      </c>
      <c r="L86" s="49">
        <v>0.91</v>
      </c>
      <c r="M86" s="49">
        <v>1.0229999999999999</v>
      </c>
      <c r="N86" s="49">
        <v>0.91</v>
      </c>
      <c r="O86" s="49">
        <v>1.226</v>
      </c>
      <c r="P86" s="49">
        <v>1.3160000000000001</v>
      </c>
      <c r="Q86" s="49">
        <v>1.4279999999999999</v>
      </c>
      <c r="S86" s="49">
        <v>26.853000000000002</v>
      </c>
      <c r="T86" s="49">
        <v>3.6080000000000001</v>
      </c>
      <c r="U86" s="49">
        <v>1.7509999999999999</v>
      </c>
      <c r="V86" s="49">
        <v>1.5469999999999999</v>
      </c>
      <c r="W86" s="49">
        <v>2.105</v>
      </c>
      <c r="X86" s="49">
        <v>1.8959999999999999</v>
      </c>
      <c r="Y86" s="49">
        <v>1.9339999999999999</v>
      </c>
      <c r="Z86" s="49">
        <v>2.6320000000000001</v>
      </c>
      <c r="AA86" s="49">
        <v>2.2130000000000001</v>
      </c>
      <c r="AB86" s="49">
        <v>2.423</v>
      </c>
      <c r="AC86" s="49">
        <v>2.1779999999999999</v>
      </c>
      <c r="AD86" s="49">
        <v>2.1779999999999999</v>
      </c>
      <c r="AE86" s="49">
        <v>2.3879999999999999</v>
      </c>
      <c r="AG86" s="49">
        <v>24.12</v>
      </c>
      <c r="AH86" s="49">
        <v>2.109</v>
      </c>
      <c r="AI86" s="49">
        <v>2.1779999999999999</v>
      </c>
      <c r="AJ86" s="49">
        <v>1.899</v>
      </c>
      <c r="AK86" s="49">
        <v>2.0390000000000001</v>
      </c>
      <c r="AL86" s="49">
        <v>2.109</v>
      </c>
      <c r="AM86" s="49">
        <v>2.2130000000000001</v>
      </c>
      <c r="AN86" s="49">
        <v>1.829</v>
      </c>
      <c r="AO86" s="49">
        <v>1.794</v>
      </c>
      <c r="AP86" s="49">
        <v>1.899</v>
      </c>
      <c r="AQ86" s="49">
        <v>1.794</v>
      </c>
      <c r="AR86" s="49">
        <v>2.0459999999999998</v>
      </c>
      <c r="AS86" s="49">
        <v>2.2109999999999999</v>
      </c>
      <c r="AU86" s="49">
        <v>45.085000000000001</v>
      </c>
      <c r="AV86" s="49">
        <v>2.6269999999999998</v>
      </c>
      <c r="AW86" s="49">
        <v>3.1949999999999998</v>
      </c>
      <c r="AX86" s="49">
        <v>4.9749999999999996</v>
      </c>
      <c r="AY86" s="49">
        <v>3.839</v>
      </c>
      <c r="AZ86" s="49">
        <v>3.99</v>
      </c>
      <c r="BA86" s="49">
        <v>3.7559999999999998</v>
      </c>
      <c r="BB86" s="49">
        <v>5</v>
      </c>
      <c r="BC86" s="49">
        <v>5</v>
      </c>
      <c r="BD86" s="49">
        <v>5</v>
      </c>
      <c r="BE86" s="49">
        <v>5</v>
      </c>
      <c r="BF86" s="49">
        <v>5</v>
      </c>
      <c r="BG86" s="49">
        <v>5</v>
      </c>
      <c r="BI86" s="49">
        <f t="shared" si="142"/>
        <v>48.817</v>
      </c>
      <c r="BJ86" s="180">
        <v>3.032</v>
      </c>
      <c r="BK86" s="180">
        <v>4.3259999999999996</v>
      </c>
      <c r="BL86" s="180">
        <v>4.5220000000000002</v>
      </c>
      <c r="BM86" s="180">
        <v>4.2869999999999999</v>
      </c>
      <c r="BN86" s="180">
        <v>3.8519999999999999</v>
      </c>
      <c r="BO86" s="180">
        <v>4.4889999999999999</v>
      </c>
      <c r="BP86" s="180">
        <v>3.504</v>
      </c>
      <c r="BQ86" s="180">
        <v>4.0789999999999997</v>
      </c>
      <c r="BR86" s="180">
        <v>4.2839999999999998</v>
      </c>
      <c r="BS86" s="180">
        <v>4.2839999999999998</v>
      </c>
      <c r="BT86" s="180">
        <v>4.0789999999999997</v>
      </c>
      <c r="BU86" s="180">
        <v>4.0789999999999997</v>
      </c>
      <c r="BW86" s="49">
        <f t="shared" si="143"/>
        <v>38.016400000000004</v>
      </c>
      <c r="BX86" s="92">
        <v>2.8886700000000003</v>
      </c>
      <c r="BY86" s="92">
        <v>4.4893999999999998</v>
      </c>
      <c r="BZ86" s="92">
        <v>3.9968600000000003</v>
      </c>
      <c r="CA86" s="92">
        <v>1.45377</v>
      </c>
      <c r="CB86" s="92">
        <v>0.90222000000000002</v>
      </c>
      <c r="CC86" s="92">
        <v>0.66586000000000001</v>
      </c>
      <c r="CD86" s="92">
        <v>0.86282999999999999</v>
      </c>
      <c r="CE86" s="92">
        <v>1.2567900000000001</v>
      </c>
      <c r="CF86" s="92">
        <v>2</v>
      </c>
      <c r="CG86" s="92">
        <v>6.5</v>
      </c>
      <c r="CH86" s="92">
        <v>6.5</v>
      </c>
      <c r="CI86" s="92">
        <v>6.5</v>
      </c>
    </row>
    <row r="87" spans="2:87" s="50" customFormat="1" hidden="1" outlineLevel="2" x14ac:dyDescent="0.3">
      <c r="B87" s="72">
        <v>107</v>
      </c>
      <c r="C87" s="55" t="s">
        <v>209</v>
      </c>
      <c r="D87" s="48"/>
      <c r="E87" s="49">
        <v>2169.578</v>
      </c>
      <c r="F87" s="49">
        <v>118.34099999999999</v>
      </c>
      <c r="G87" s="49">
        <v>132.328</v>
      </c>
      <c r="H87" s="49">
        <v>141.51900000000001</v>
      </c>
      <c r="I87" s="49">
        <v>145.12200000000001</v>
      </c>
      <c r="J87" s="49">
        <v>181.822</v>
      </c>
      <c r="K87" s="49">
        <v>197.036</v>
      </c>
      <c r="L87" s="49">
        <v>172.23599999999999</v>
      </c>
      <c r="M87" s="49">
        <v>191.85900000000001</v>
      </c>
      <c r="N87" s="49">
        <v>223.21700000000001</v>
      </c>
      <c r="O87" s="49">
        <v>211.27099999999999</v>
      </c>
      <c r="P87" s="49">
        <v>223.964</v>
      </c>
      <c r="Q87" s="49">
        <v>230.863</v>
      </c>
      <c r="S87" s="49">
        <v>2299.308</v>
      </c>
      <c r="T87" s="49">
        <v>210.346</v>
      </c>
      <c r="U87" s="49">
        <v>222.184</v>
      </c>
      <c r="V87" s="49">
        <v>204.506</v>
      </c>
      <c r="W87" s="49">
        <v>199.82499999999999</v>
      </c>
      <c r="X87" s="49">
        <v>200.92500000000001</v>
      </c>
      <c r="Y87" s="49">
        <v>199.73099999999999</v>
      </c>
      <c r="Z87" s="49">
        <v>186.392</v>
      </c>
      <c r="AA87" s="49">
        <v>177.45</v>
      </c>
      <c r="AB87" s="49">
        <v>180.76</v>
      </c>
      <c r="AC87" s="49">
        <v>168.959</v>
      </c>
      <c r="AD87" s="49">
        <v>180.238</v>
      </c>
      <c r="AE87" s="49">
        <v>167.99199999999999</v>
      </c>
      <c r="AG87" s="49">
        <v>1992.8909999999998</v>
      </c>
      <c r="AH87" s="49">
        <v>176.62100000000001</v>
      </c>
      <c r="AI87" s="49">
        <v>185.46899999999999</v>
      </c>
      <c r="AJ87" s="49">
        <v>170.339</v>
      </c>
      <c r="AK87" s="49">
        <v>177.55099999999999</v>
      </c>
      <c r="AL87" s="49">
        <v>84.771000000000001</v>
      </c>
      <c r="AM87" s="49">
        <v>259.37700000000001</v>
      </c>
      <c r="AN87" s="49">
        <v>175.74600000000001</v>
      </c>
      <c r="AO87" s="49">
        <v>163.84899999999999</v>
      </c>
      <c r="AP87" s="49">
        <v>151.27099999999999</v>
      </c>
      <c r="AQ87" s="49">
        <v>146.815</v>
      </c>
      <c r="AR87" s="49">
        <v>150.48400000000001</v>
      </c>
      <c r="AS87" s="49">
        <v>150.59800000000001</v>
      </c>
      <c r="AU87" s="49">
        <v>1776.9559999999999</v>
      </c>
      <c r="AV87" s="49">
        <v>152.179</v>
      </c>
      <c r="AW87" s="49">
        <v>151.202</v>
      </c>
      <c r="AX87" s="49">
        <v>135.03700000000001</v>
      </c>
      <c r="AY87" s="49">
        <v>138.00800000000001</v>
      </c>
      <c r="AZ87" s="49">
        <v>130.68</v>
      </c>
      <c r="BA87" s="49">
        <v>151.215</v>
      </c>
      <c r="BB87" s="49">
        <v>167.56899999999999</v>
      </c>
      <c r="BC87" s="49">
        <v>160</v>
      </c>
      <c r="BD87" s="49">
        <v>160</v>
      </c>
      <c r="BE87" s="49">
        <v>160</v>
      </c>
      <c r="BF87" s="49">
        <v>160</v>
      </c>
      <c r="BG87" s="49">
        <v>160</v>
      </c>
      <c r="BI87" s="49">
        <f t="shared" si="142"/>
        <v>1830.8580000000002</v>
      </c>
      <c r="BJ87" s="180">
        <v>156.44300000000001</v>
      </c>
      <c r="BK87" s="180">
        <v>148.04400000000001</v>
      </c>
      <c r="BL87" s="180">
        <v>148.46700000000001</v>
      </c>
      <c r="BM87" s="180">
        <v>137.583</v>
      </c>
      <c r="BN87" s="180">
        <v>148.899</v>
      </c>
      <c r="BO87" s="180">
        <v>135.40899999999999</v>
      </c>
      <c r="BP87" s="180">
        <v>147.55799999999999</v>
      </c>
      <c r="BQ87" s="180">
        <v>137.959</v>
      </c>
      <c r="BR87" s="180">
        <v>158.15100000000001</v>
      </c>
      <c r="BS87" s="180">
        <v>173.41900000000001</v>
      </c>
      <c r="BT87" s="180">
        <v>162.09899999999999</v>
      </c>
      <c r="BU87" s="180">
        <v>176.827</v>
      </c>
      <c r="BW87" s="49">
        <f t="shared" si="143"/>
        <v>1972.6568299999997</v>
      </c>
      <c r="BX87" s="92">
        <v>170.32838000000001</v>
      </c>
      <c r="BY87" s="92">
        <v>168.25821000000002</v>
      </c>
      <c r="BZ87" s="92">
        <v>166.60928000000001</v>
      </c>
      <c r="CA87" s="92">
        <v>150.60320999999999</v>
      </c>
      <c r="CB87" s="92">
        <v>154.51884999999999</v>
      </c>
      <c r="CC87" s="92">
        <v>156.67613</v>
      </c>
      <c r="CD87" s="92">
        <v>141.31935999999999</v>
      </c>
      <c r="CE87" s="92">
        <v>147.94341000000003</v>
      </c>
      <c r="CF87" s="92">
        <v>156.6</v>
      </c>
      <c r="CG87" s="92">
        <v>186.6</v>
      </c>
      <c r="CH87" s="92">
        <v>186.6</v>
      </c>
      <c r="CI87" s="92">
        <v>186.6</v>
      </c>
    </row>
    <row r="88" spans="2:87" s="50" customFormat="1" hidden="1" outlineLevel="2" x14ac:dyDescent="0.3">
      <c r="B88" s="72">
        <v>108</v>
      </c>
      <c r="C88" s="55" t="s">
        <v>210</v>
      </c>
      <c r="D88" s="48"/>
      <c r="E88" s="49">
        <v>87.811999999999998</v>
      </c>
      <c r="F88" s="49">
        <v>4.6340000000000003</v>
      </c>
      <c r="G88" s="49">
        <v>2.0710000000000002</v>
      </c>
      <c r="H88" s="49">
        <v>4.16</v>
      </c>
      <c r="I88" s="49">
        <v>1.9910000000000001</v>
      </c>
      <c r="J88" s="49">
        <v>1.9910000000000001</v>
      </c>
      <c r="K88" s="49">
        <v>2.1739999999999999</v>
      </c>
      <c r="L88" s="49">
        <v>20.373999999999999</v>
      </c>
      <c r="M88" s="49">
        <v>3.7090000000000001</v>
      </c>
      <c r="N88" s="49">
        <v>2.8820000000000001</v>
      </c>
      <c r="O88" s="49">
        <v>0</v>
      </c>
      <c r="P88" s="49">
        <v>12.042</v>
      </c>
      <c r="Q88" s="49">
        <v>31.783999999999999</v>
      </c>
      <c r="S88" s="49">
        <v>144.268</v>
      </c>
      <c r="T88" s="49">
        <v>0</v>
      </c>
      <c r="U88" s="49">
        <v>38.128</v>
      </c>
      <c r="V88" s="49">
        <v>8.9969999999999999</v>
      </c>
      <c r="W88" s="49">
        <v>15.228999999999999</v>
      </c>
      <c r="X88" s="49">
        <v>0</v>
      </c>
      <c r="Y88" s="49">
        <v>0</v>
      </c>
      <c r="Z88" s="49">
        <v>11.445</v>
      </c>
      <c r="AA88" s="49">
        <v>9.4619999999999997</v>
      </c>
      <c r="AB88" s="49">
        <v>2.484</v>
      </c>
      <c r="AC88" s="49">
        <v>4.3</v>
      </c>
      <c r="AD88" s="49">
        <v>12.246</v>
      </c>
      <c r="AE88" s="49">
        <v>41.976999999999997</v>
      </c>
      <c r="AG88" s="49">
        <v>76.98</v>
      </c>
      <c r="AH88" s="49">
        <v>2.7280000000000002</v>
      </c>
      <c r="AI88" s="49">
        <v>8.5410000000000004</v>
      </c>
      <c r="AJ88" s="49">
        <v>6.1120000000000001</v>
      </c>
      <c r="AK88" s="49">
        <v>9.0069999999999997</v>
      </c>
      <c r="AL88" s="49">
        <v>3.7949999999999999</v>
      </c>
      <c r="AM88" s="49">
        <v>8.6010000000000009</v>
      </c>
      <c r="AN88" s="49">
        <v>4.7619999999999996</v>
      </c>
      <c r="AO88" s="49">
        <v>7.0789999999999997</v>
      </c>
      <c r="AP88" s="49">
        <v>4.97</v>
      </c>
      <c r="AQ88" s="49">
        <v>8.2520000000000007</v>
      </c>
      <c r="AR88" s="49">
        <v>6.5350000000000001</v>
      </c>
      <c r="AS88" s="49">
        <v>6.5979999999999999</v>
      </c>
      <c r="AU88" s="49">
        <v>94.674999999999997</v>
      </c>
      <c r="AV88" s="49">
        <v>7.9050000000000002</v>
      </c>
      <c r="AW88" s="49">
        <v>4.2969999999999997</v>
      </c>
      <c r="AX88" s="49">
        <v>6.1120000000000001</v>
      </c>
      <c r="AY88" s="49">
        <v>6.3120000000000003</v>
      </c>
      <c r="AZ88" s="49">
        <v>8.1219999999999999</v>
      </c>
      <c r="BA88" s="49">
        <v>13.851000000000001</v>
      </c>
      <c r="BB88" s="49">
        <v>7.9580000000000002</v>
      </c>
      <c r="BC88" s="49">
        <v>11.734999999999999</v>
      </c>
      <c r="BD88" s="49">
        <v>11.76</v>
      </c>
      <c r="BE88" s="49">
        <v>11.77</v>
      </c>
      <c r="BF88" s="49">
        <v>11.77</v>
      </c>
      <c r="BG88" s="49">
        <v>11.77</v>
      </c>
      <c r="BI88" s="49">
        <f t="shared" si="142"/>
        <v>57.917999999999999</v>
      </c>
      <c r="BJ88" s="180">
        <v>7.1289999999999996</v>
      </c>
      <c r="BK88" s="180">
        <v>5.2389999999999999</v>
      </c>
      <c r="BL88" s="180">
        <v>3.7170000000000001</v>
      </c>
      <c r="BM88" s="180">
        <v>4.3920000000000003</v>
      </c>
      <c r="BN88" s="180">
        <v>3.71</v>
      </c>
      <c r="BO88" s="180">
        <v>0.21099999999999999</v>
      </c>
      <c r="BP88" s="180">
        <v>4.6879999999999997</v>
      </c>
      <c r="BQ88" s="180">
        <v>0.42199999999999999</v>
      </c>
      <c r="BR88" s="180" t="s">
        <v>292</v>
      </c>
      <c r="BS88" s="180">
        <v>20.228999999999999</v>
      </c>
      <c r="BT88" s="180">
        <v>4.3680000000000003</v>
      </c>
      <c r="BU88" s="180">
        <v>3.8130000000000002</v>
      </c>
      <c r="BW88" s="49">
        <f t="shared" si="143"/>
        <v>227.68575294999997</v>
      </c>
      <c r="BX88" s="92">
        <v>0</v>
      </c>
      <c r="BY88" s="92">
        <v>0.4128</v>
      </c>
      <c r="BZ88" s="92">
        <v>0.15017</v>
      </c>
      <c r="CA88" s="92">
        <v>3.74648</v>
      </c>
      <c r="CB88" s="92">
        <v>0</v>
      </c>
      <c r="CC88" s="92">
        <v>0</v>
      </c>
      <c r="CD88" s="92">
        <v>5.6247799999999994</v>
      </c>
      <c r="CE88" s="92">
        <v>18.531190000000002</v>
      </c>
      <c r="CF88" s="92">
        <v>26.33858</v>
      </c>
      <c r="CG88" s="92">
        <v>59.957879599999991</v>
      </c>
      <c r="CH88" s="92">
        <v>64.067189549999995</v>
      </c>
      <c r="CI88" s="92">
        <v>48.856683799999992</v>
      </c>
    </row>
    <row r="89" spans="2:87" s="50" customFormat="1" hidden="1" outlineLevel="2" x14ac:dyDescent="0.3">
      <c r="B89" s="72">
        <v>109</v>
      </c>
      <c r="C89" s="55" t="s">
        <v>211</v>
      </c>
      <c r="D89" s="48"/>
      <c r="E89" s="49">
        <v>677.69899999999984</v>
      </c>
      <c r="F89" s="49">
        <v>31.372</v>
      </c>
      <c r="G89" s="49">
        <v>25.672000000000001</v>
      </c>
      <c r="H89" s="49">
        <v>72.406000000000006</v>
      </c>
      <c r="I89" s="49">
        <v>19.027999999999999</v>
      </c>
      <c r="J89" s="49">
        <v>115.627</v>
      </c>
      <c r="K89" s="49">
        <v>93.825000000000003</v>
      </c>
      <c r="L89" s="49">
        <v>65.634</v>
      </c>
      <c r="M89" s="49">
        <v>63.098999999999997</v>
      </c>
      <c r="N89" s="49">
        <v>25.327999999999999</v>
      </c>
      <c r="O89" s="49">
        <v>100.65300000000001</v>
      </c>
      <c r="P89" s="49">
        <v>16.866</v>
      </c>
      <c r="Q89" s="49">
        <v>48.189</v>
      </c>
      <c r="S89" s="49">
        <v>439.34500000000003</v>
      </c>
      <c r="T89" s="49">
        <v>2.048</v>
      </c>
      <c r="U89" s="49">
        <v>20.556999999999999</v>
      </c>
      <c r="V89" s="49">
        <v>15.097</v>
      </c>
      <c r="W89" s="49">
        <v>8.5830000000000002</v>
      </c>
      <c r="X89" s="49">
        <v>79.253</v>
      </c>
      <c r="Y89" s="49">
        <v>63.103000000000002</v>
      </c>
      <c r="Z89" s="49">
        <v>0</v>
      </c>
      <c r="AA89" s="49">
        <v>16.413</v>
      </c>
      <c r="AB89" s="49">
        <v>52.475000000000001</v>
      </c>
      <c r="AC89" s="49">
        <v>9.9659999999999993</v>
      </c>
      <c r="AD89" s="49">
        <v>26.919</v>
      </c>
      <c r="AE89" s="49">
        <v>144.93100000000001</v>
      </c>
      <c r="AG89" s="49">
        <v>207.09799999999998</v>
      </c>
      <c r="AH89" s="49">
        <v>0</v>
      </c>
      <c r="AI89" s="49">
        <v>30.126999999999999</v>
      </c>
      <c r="AJ89" s="49">
        <v>22.949000000000002</v>
      </c>
      <c r="AK89" s="49">
        <v>0</v>
      </c>
      <c r="AL89" s="49">
        <v>6.3</v>
      </c>
      <c r="AM89" s="49">
        <v>56.819000000000003</v>
      </c>
      <c r="AN89" s="49">
        <v>18.265000000000001</v>
      </c>
      <c r="AO89" s="49">
        <v>0</v>
      </c>
      <c r="AP89" s="49">
        <v>36.936999999999998</v>
      </c>
      <c r="AQ89" s="49">
        <v>9.4390000000000001</v>
      </c>
      <c r="AR89" s="49">
        <v>25.32</v>
      </c>
      <c r="AS89" s="49">
        <v>0.94199999999999995</v>
      </c>
      <c r="AU89" s="49">
        <v>515.13199999999995</v>
      </c>
      <c r="AV89" s="49">
        <v>0</v>
      </c>
      <c r="AW89" s="49">
        <v>0</v>
      </c>
      <c r="AX89" s="49">
        <v>1.1120000000000001</v>
      </c>
      <c r="AY89" s="49">
        <v>25.972999999999999</v>
      </c>
      <c r="AZ89" s="49">
        <v>75.84</v>
      </c>
      <c r="BA89" s="49">
        <v>1.9770000000000001</v>
      </c>
      <c r="BB89" s="49">
        <v>92.495999999999995</v>
      </c>
      <c r="BC89" s="49">
        <v>93.325999999999993</v>
      </c>
      <c r="BD89" s="49">
        <v>93.325999999999993</v>
      </c>
      <c r="BE89" s="49">
        <v>93.325999999999993</v>
      </c>
      <c r="BF89" s="49">
        <v>93.325999999999993</v>
      </c>
      <c r="BG89" s="49">
        <v>93.325999999999993</v>
      </c>
      <c r="BI89" s="49">
        <f t="shared" si="142"/>
        <v>187.25700000000001</v>
      </c>
      <c r="BJ89" s="180">
        <v>0.19</v>
      </c>
      <c r="BK89" s="180">
        <v>55.247</v>
      </c>
      <c r="BL89" s="180">
        <v>5.657</v>
      </c>
      <c r="BM89" s="180">
        <v>11.706</v>
      </c>
      <c r="BN89" s="180">
        <v>10.778</v>
      </c>
      <c r="BO89" s="180">
        <v>46.485999999999997</v>
      </c>
      <c r="BP89" s="180">
        <v>1.8089999999999999</v>
      </c>
      <c r="BQ89" s="180">
        <v>41.976999999999997</v>
      </c>
      <c r="BR89" s="180">
        <v>4.7E-2</v>
      </c>
      <c r="BS89" s="180">
        <v>13.36</v>
      </c>
      <c r="BT89" s="180" t="s">
        <v>292</v>
      </c>
      <c r="BU89" s="180" t="s">
        <v>292</v>
      </c>
      <c r="BW89" s="49">
        <f t="shared" si="143"/>
        <v>2308.1338999999998</v>
      </c>
      <c r="BX89" s="92">
        <v>0.13464999999999999</v>
      </c>
      <c r="BY89" s="92">
        <v>-0.54879999999999995</v>
      </c>
      <c r="BZ89" s="92">
        <v>0.3881</v>
      </c>
      <c r="CA89" s="92">
        <v>0</v>
      </c>
      <c r="CB89" s="92">
        <v>0</v>
      </c>
      <c r="CC89" s="92">
        <v>1.09527</v>
      </c>
      <c r="CD89" s="92">
        <v>38.29327</v>
      </c>
      <c r="CE89" s="92">
        <v>-211.86610000000002</v>
      </c>
      <c r="CF89" s="92">
        <v>275</v>
      </c>
      <c r="CG89" s="92">
        <v>374.61190000000005</v>
      </c>
      <c r="CH89" s="92">
        <v>420.54879999999997</v>
      </c>
      <c r="CI89" s="92">
        <v>1410.4768100000001</v>
      </c>
    </row>
    <row r="90" spans="2:87" s="50" customFormat="1" hidden="1" outlineLevel="2" x14ac:dyDescent="0.3">
      <c r="B90" s="72">
        <v>110</v>
      </c>
      <c r="C90" s="55" t="s">
        <v>212</v>
      </c>
      <c r="D90" s="48"/>
      <c r="E90" s="49">
        <v>0</v>
      </c>
      <c r="F90" s="49">
        <v>0</v>
      </c>
      <c r="G90" s="49">
        <v>0</v>
      </c>
      <c r="H90" s="49">
        <v>0</v>
      </c>
      <c r="I90" s="49">
        <v>0</v>
      </c>
      <c r="J90" s="49">
        <v>0</v>
      </c>
      <c r="K90" s="49">
        <v>0</v>
      </c>
      <c r="L90" s="49">
        <v>0</v>
      </c>
      <c r="M90" s="49">
        <v>0</v>
      </c>
      <c r="N90" s="49">
        <v>0</v>
      </c>
      <c r="O90" s="49">
        <v>0</v>
      </c>
      <c r="P90" s="49">
        <v>0</v>
      </c>
      <c r="Q90" s="49">
        <v>0</v>
      </c>
      <c r="S90" s="49">
        <v>0</v>
      </c>
      <c r="T90" s="49">
        <v>0</v>
      </c>
      <c r="U90" s="49">
        <v>0</v>
      </c>
      <c r="V90" s="49">
        <v>0</v>
      </c>
      <c r="W90" s="49">
        <v>0</v>
      </c>
      <c r="X90" s="49">
        <v>0</v>
      </c>
      <c r="Y90" s="49">
        <v>0</v>
      </c>
      <c r="Z90" s="49">
        <v>0</v>
      </c>
      <c r="AA90" s="49">
        <v>0</v>
      </c>
      <c r="AB90" s="49">
        <v>0</v>
      </c>
      <c r="AC90" s="49">
        <v>0</v>
      </c>
      <c r="AD90" s="49">
        <v>0</v>
      </c>
      <c r="AE90" s="49">
        <v>0</v>
      </c>
      <c r="AG90" s="49">
        <v>0</v>
      </c>
      <c r="AH90" s="49">
        <v>0</v>
      </c>
      <c r="AI90" s="49">
        <v>0</v>
      </c>
      <c r="AJ90" s="49">
        <v>0</v>
      </c>
      <c r="AK90" s="49">
        <v>0</v>
      </c>
      <c r="AL90" s="49">
        <v>0</v>
      </c>
      <c r="AM90" s="49">
        <v>0</v>
      </c>
      <c r="AN90" s="49">
        <v>0</v>
      </c>
      <c r="AO90" s="49">
        <v>0</v>
      </c>
      <c r="AP90" s="49">
        <v>0</v>
      </c>
      <c r="AQ90" s="49">
        <v>0</v>
      </c>
      <c r="AR90" s="49">
        <v>0</v>
      </c>
      <c r="AS90" s="49">
        <v>0</v>
      </c>
      <c r="AU90" s="49">
        <v>10.081</v>
      </c>
      <c r="AV90" s="49">
        <v>0</v>
      </c>
      <c r="AW90" s="49">
        <v>0</v>
      </c>
      <c r="AX90" s="49">
        <v>0.63100000000000001</v>
      </c>
      <c r="AY90" s="49">
        <v>0</v>
      </c>
      <c r="AZ90" s="49">
        <v>6.6</v>
      </c>
      <c r="BA90" s="49">
        <v>2.85</v>
      </c>
      <c r="BB90" s="49">
        <v>0</v>
      </c>
      <c r="BC90" s="49">
        <v>0</v>
      </c>
      <c r="BD90" s="49">
        <v>0</v>
      </c>
      <c r="BE90" s="49">
        <v>0</v>
      </c>
      <c r="BF90" s="49">
        <v>0</v>
      </c>
      <c r="BG90" s="49">
        <v>0</v>
      </c>
      <c r="BI90" s="49">
        <f t="shared" si="142"/>
        <v>0</v>
      </c>
      <c r="BJ90" s="180" t="s">
        <v>292</v>
      </c>
      <c r="BK90" s="180" t="s">
        <v>292</v>
      </c>
      <c r="BL90" s="180" t="s">
        <v>292</v>
      </c>
      <c r="BM90" s="180" t="s">
        <v>292</v>
      </c>
      <c r="BN90" s="180" t="s">
        <v>292</v>
      </c>
      <c r="BO90" s="180" t="s">
        <v>292</v>
      </c>
      <c r="BP90" s="180" t="s">
        <v>292</v>
      </c>
      <c r="BQ90" s="180" t="s">
        <v>292</v>
      </c>
      <c r="BR90" s="180" t="s">
        <v>292</v>
      </c>
      <c r="BS90" s="180" t="s">
        <v>292</v>
      </c>
      <c r="BT90" s="180" t="s">
        <v>292</v>
      </c>
      <c r="BU90" s="180" t="s">
        <v>292</v>
      </c>
      <c r="BW90" s="49">
        <f t="shared" si="143"/>
        <v>287.1728</v>
      </c>
      <c r="BX90" s="92">
        <v>0</v>
      </c>
      <c r="BY90" s="92">
        <v>0</v>
      </c>
      <c r="BZ90" s="92">
        <v>0</v>
      </c>
      <c r="CA90" s="92">
        <v>72.264499999999998</v>
      </c>
      <c r="CB90" s="92">
        <v>89.908299999999997</v>
      </c>
      <c r="CC90" s="92">
        <v>0</v>
      </c>
      <c r="CD90" s="92">
        <v>0</v>
      </c>
      <c r="CE90" s="92">
        <v>0</v>
      </c>
      <c r="CF90" s="92">
        <v>0</v>
      </c>
      <c r="CG90" s="92">
        <v>0</v>
      </c>
      <c r="CH90" s="92">
        <v>100</v>
      </c>
      <c r="CI90" s="92">
        <v>25</v>
      </c>
    </row>
    <row r="91" spans="2:87" s="50" customFormat="1" hidden="1" outlineLevel="2" x14ac:dyDescent="0.3">
      <c r="B91" s="72">
        <v>111</v>
      </c>
      <c r="C91" s="55" t="s">
        <v>213</v>
      </c>
      <c r="D91" s="48"/>
      <c r="E91" s="49">
        <v>0</v>
      </c>
      <c r="F91" s="49">
        <v>0</v>
      </c>
      <c r="G91" s="49">
        <v>0</v>
      </c>
      <c r="H91" s="49">
        <v>0</v>
      </c>
      <c r="I91" s="49">
        <v>0</v>
      </c>
      <c r="J91" s="49">
        <v>0</v>
      </c>
      <c r="K91" s="49">
        <v>0</v>
      </c>
      <c r="L91" s="49">
        <v>0</v>
      </c>
      <c r="M91" s="49">
        <v>0</v>
      </c>
      <c r="N91" s="49">
        <v>0</v>
      </c>
      <c r="O91" s="49">
        <v>0</v>
      </c>
      <c r="P91" s="49">
        <v>0</v>
      </c>
      <c r="Q91" s="49">
        <v>0</v>
      </c>
      <c r="S91" s="49">
        <v>0</v>
      </c>
      <c r="T91" s="49">
        <v>0</v>
      </c>
      <c r="U91" s="49">
        <v>0</v>
      </c>
      <c r="V91" s="49">
        <v>0</v>
      </c>
      <c r="W91" s="49">
        <v>0</v>
      </c>
      <c r="X91" s="49">
        <v>0</v>
      </c>
      <c r="Y91" s="49">
        <v>0</v>
      </c>
      <c r="Z91" s="49">
        <v>0</v>
      </c>
      <c r="AA91" s="49">
        <v>0</v>
      </c>
      <c r="AB91" s="49">
        <v>0</v>
      </c>
      <c r="AC91" s="49">
        <v>0</v>
      </c>
      <c r="AD91" s="49">
        <v>0</v>
      </c>
      <c r="AE91" s="49">
        <v>0</v>
      </c>
      <c r="AG91" s="49">
        <v>0</v>
      </c>
      <c r="AH91" s="49">
        <v>0</v>
      </c>
      <c r="AI91" s="49">
        <v>0</v>
      </c>
      <c r="AJ91" s="49">
        <v>0</v>
      </c>
      <c r="AK91" s="49">
        <v>0</v>
      </c>
      <c r="AL91" s="49">
        <v>0</v>
      </c>
      <c r="AM91" s="49">
        <v>0</v>
      </c>
      <c r="AN91" s="49">
        <v>0</v>
      </c>
      <c r="AO91" s="49">
        <v>0</v>
      </c>
      <c r="AP91" s="49">
        <v>0</v>
      </c>
      <c r="AQ91" s="49">
        <v>0</v>
      </c>
      <c r="AR91" s="49">
        <v>0</v>
      </c>
      <c r="AS91" s="49">
        <v>0</v>
      </c>
      <c r="AU91" s="49">
        <v>24.774999999999999</v>
      </c>
      <c r="AV91" s="49">
        <v>4.7350000000000003</v>
      </c>
      <c r="AW91" s="49">
        <v>0</v>
      </c>
      <c r="AX91" s="49">
        <v>0</v>
      </c>
      <c r="AY91" s="49">
        <v>0</v>
      </c>
      <c r="AZ91" s="49">
        <v>0</v>
      </c>
      <c r="BA91" s="49">
        <v>0</v>
      </c>
      <c r="BB91" s="49">
        <v>0</v>
      </c>
      <c r="BC91" s="49">
        <v>0</v>
      </c>
      <c r="BD91" s="49">
        <v>0</v>
      </c>
      <c r="BE91" s="49">
        <v>0</v>
      </c>
      <c r="BF91" s="49">
        <v>0</v>
      </c>
      <c r="BG91" s="49">
        <v>0</v>
      </c>
      <c r="BI91" s="49">
        <f t="shared" si="142"/>
        <v>2.4E-2</v>
      </c>
      <c r="BJ91" s="180" t="s">
        <v>292</v>
      </c>
      <c r="BK91" s="180" t="s">
        <v>292</v>
      </c>
      <c r="BL91" s="180" t="s">
        <v>292</v>
      </c>
      <c r="BM91" s="180" t="s">
        <v>292</v>
      </c>
      <c r="BN91" s="180" t="s">
        <v>292</v>
      </c>
      <c r="BO91" s="180" t="s">
        <v>292</v>
      </c>
      <c r="BP91" s="180" t="s">
        <v>292</v>
      </c>
      <c r="BQ91" s="180" t="s">
        <v>292</v>
      </c>
      <c r="BR91" s="180">
        <v>2.4E-2</v>
      </c>
      <c r="BS91" s="180" t="s">
        <v>292</v>
      </c>
      <c r="BT91" s="180" t="s">
        <v>292</v>
      </c>
      <c r="BU91" s="180" t="s">
        <v>292</v>
      </c>
      <c r="BW91" s="49">
        <f t="shared" si="143"/>
        <v>2.7458900000000002</v>
      </c>
      <c r="BX91" s="92">
        <v>0</v>
      </c>
      <c r="BY91" s="92">
        <v>0</v>
      </c>
      <c r="BZ91" s="92">
        <v>0</v>
      </c>
      <c r="CA91" s="92">
        <v>0</v>
      </c>
      <c r="CB91" s="92">
        <v>3.5000000000000003E-2</v>
      </c>
      <c r="CC91" s="92">
        <v>0</v>
      </c>
      <c r="CD91" s="92">
        <v>2.71089</v>
      </c>
      <c r="CE91" s="92">
        <v>0</v>
      </c>
      <c r="CF91" s="92">
        <v>0</v>
      </c>
      <c r="CG91" s="92">
        <v>0</v>
      </c>
      <c r="CH91" s="92">
        <v>0</v>
      </c>
      <c r="CI91" s="92">
        <v>0</v>
      </c>
    </row>
    <row r="92" spans="2:87" s="50" customFormat="1" hidden="1" outlineLevel="2" x14ac:dyDescent="0.3">
      <c r="B92" s="72">
        <v>112</v>
      </c>
      <c r="C92" s="55" t="s">
        <v>214</v>
      </c>
      <c r="D92" s="48"/>
      <c r="E92" s="49">
        <v>551.09799999999996</v>
      </c>
      <c r="F92" s="49">
        <v>32.453000000000003</v>
      </c>
      <c r="G92" s="49">
        <v>30.321999999999999</v>
      </c>
      <c r="H92" s="49">
        <v>33.012999999999998</v>
      </c>
      <c r="I92" s="49">
        <v>15.337999999999999</v>
      </c>
      <c r="J92" s="49">
        <v>24.196000000000002</v>
      </c>
      <c r="K92" s="49">
        <v>57.564</v>
      </c>
      <c r="L92" s="49">
        <v>42.923000000000002</v>
      </c>
      <c r="M92" s="49">
        <v>11.369</v>
      </c>
      <c r="N92" s="49">
        <v>117.48</v>
      </c>
      <c r="O92" s="49">
        <v>86.168999999999997</v>
      </c>
      <c r="P92" s="49">
        <v>21.163</v>
      </c>
      <c r="Q92" s="49">
        <v>79.108000000000004</v>
      </c>
      <c r="S92" s="49">
        <v>230.90700000000004</v>
      </c>
      <c r="T92" s="49">
        <v>11.473000000000001</v>
      </c>
      <c r="U92" s="49">
        <v>5.4210000000000003</v>
      </c>
      <c r="V92" s="49">
        <v>20.132000000000001</v>
      </c>
      <c r="W92" s="49">
        <v>11.484999999999999</v>
      </c>
      <c r="X92" s="49">
        <v>5.4359999999999999</v>
      </c>
      <c r="Y92" s="49">
        <v>3.1859999999999999</v>
      </c>
      <c r="Z92" s="49">
        <v>38.94</v>
      </c>
      <c r="AA92" s="49">
        <v>62.222000000000001</v>
      </c>
      <c r="AB92" s="49">
        <v>5.681</v>
      </c>
      <c r="AC92" s="49">
        <v>35.220999999999997</v>
      </c>
      <c r="AD92" s="49">
        <v>13.797000000000001</v>
      </c>
      <c r="AE92" s="49">
        <v>17.913</v>
      </c>
      <c r="AG92" s="49">
        <v>420.34899999999999</v>
      </c>
      <c r="AH92" s="49">
        <v>10.538</v>
      </c>
      <c r="AI92" s="49">
        <v>5.7869999999999999</v>
      </c>
      <c r="AJ92" s="49">
        <v>10.843</v>
      </c>
      <c r="AK92" s="49">
        <v>8.14</v>
      </c>
      <c r="AL92" s="49">
        <v>19.236000000000001</v>
      </c>
      <c r="AM92" s="49">
        <v>22.675999999999998</v>
      </c>
      <c r="AN92" s="49">
        <v>12.952</v>
      </c>
      <c r="AO92" s="49">
        <v>218.73</v>
      </c>
      <c r="AP92" s="49">
        <v>51.631999999999998</v>
      </c>
      <c r="AQ92" s="49">
        <v>20.7</v>
      </c>
      <c r="AR92" s="49">
        <v>20.07</v>
      </c>
      <c r="AS92" s="49">
        <v>19.045000000000002</v>
      </c>
      <c r="AU92" s="49">
        <v>284.39100000000002</v>
      </c>
      <c r="AV92" s="49">
        <v>12.712999999999999</v>
      </c>
      <c r="AW92" s="49">
        <v>11.923999999999999</v>
      </c>
      <c r="AX92" s="49">
        <v>8.5589999999999993</v>
      </c>
      <c r="AY92" s="49">
        <v>35.462000000000003</v>
      </c>
      <c r="AZ92" s="49">
        <v>17.533000000000001</v>
      </c>
      <c r="BA92" s="49">
        <v>17.22</v>
      </c>
      <c r="BB92" s="49">
        <v>37.747</v>
      </c>
      <c r="BC92" s="49">
        <v>33.146999999999998</v>
      </c>
      <c r="BD92" s="49">
        <v>63.351999999999997</v>
      </c>
      <c r="BE92" s="49">
        <v>38.351999999999997</v>
      </c>
      <c r="BF92" s="49">
        <v>38.351999999999997</v>
      </c>
      <c r="BG92" s="49">
        <v>37.628</v>
      </c>
      <c r="BI92" s="49">
        <f t="shared" si="142"/>
        <v>266.60300000000001</v>
      </c>
      <c r="BJ92" s="180">
        <v>18.515000000000001</v>
      </c>
      <c r="BK92" s="180">
        <v>10.930999999999999</v>
      </c>
      <c r="BL92" s="180">
        <v>21.635000000000002</v>
      </c>
      <c r="BM92" s="180">
        <v>15.715999999999999</v>
      </c>
      <c r="BN92" s="180">
        <v>26.4</v>
      </c>
      <c r="BO92" s="180">
        <v>8.6319999999999997</v>
      </c>
      <c r="BP92" s="180">
        <v>22.026</v>
      </c>
      <c r="BQ92" s="180">
        <v>45.893999999999998</v>
      </c>
      <c r="BR92" s="180">
        <v>8.0890000000000004</v>
      </c>
      <c r="BS92" s="180">
        <v>54.072000000000003</v>
      </c>
      <c r="BT92" s="180">
        <v>15.473000000000001</v>
      </c>
      <c r="BU92" s="180">
        <v>19.22</v>
      </c>
      <c r="BW92" s="49">
        <f t="shared" si="143"/>
        <v>301.65780000000001</v>
      </c>
      <c r="BX92" s="92">
        <v>11.320379999999998</v>
      </c>
      <c r="BY92" s="92">
        <v>17.05761</v>
      </c>
      <c r="BZ92" s="92">
        <v>7.6323500000000006</v>
      </c>
      <c r="CA92" s="92">
        <v>1.95</v>
      </c>
      <c r="CB92" s="92">
        <v>0</v>
      </c>
      <c r="CC92" s="92">
        <v>14.93586</v>
      </c>
      <c r="CD92" s="92">
        <v>24.008279999999999</v>
      </c>
      <c r="CE92" s="92">
        <v>0.92812000000000006</v>
      </c>
      <c r="CF92" s="92">
        <v>35.239760000000004</v>
      </c>
      <c r="CG92" s="92">
        <v>107.14744</v>
      </c>
      <c r="CH92" s="92">
        <v>30.719000000000001</v>
      </c>
      <c r="CI92" s="92">
        <v>50.719000000000001</v>
      </c>
    </row>
    <row r="93" spans="2:87" s="33" customFormat="1" hidden="1" outlineLevel="1" x14ac:dyDescent="0.3">
      <c r="B93" s="72">
        <v>32</v>
      </c>
      <c r="C93" s="185" t="s">
        <v>215</v>
      </c>
      <c r="D93" s="186"/>
      <c r="E93" s="61">
        <v>23512.554</v>
      </c>
      <c r="F93" s="61">
        <v>1963.6849999999999</v>
      </c>
      <c r="G93" s="61">
        <v>3233.2020000000002</v>
      </c>
      <c r="H93" s="61">
        <v>2861.1260000000002</v>
      </c>
      <c r="I93" s="61">
        <v>2855.5729999999999</v>
      </c>
      <c r="J93" s="61">
        <v>153.63899999999998</v>
      </c>
      <c r="K93" s="61">
        <v>820.601</v>
      </c>
      <c r="L93" s="61">
        <v>1820.8239999999998</v>
      </c>
      <c r="M93" s="61">
        <v>1553.607</v>
      </c>
      <c r="N93" s="61">
        <v>2183.9110000000001</v>
      </c>
      <c r="O93" s="61">
        <v>1665.9580000000001</v>
      </c>
      <c r="P93" s="61">
        <v>2111.0129999999999</v>
      </c>
      <c r="Q93" s="61">
        <v>2289.415</v>
      </c>
      <c r="S93" s="61">
        <v>49500.878999999994</v>
      </c>
      <c r="T93" s="61">
        <v>4205.4039999999995</v>
      </c>
      <c r="U93" s="61">
        <v>5784.4580000000005</v>
      </c>
      <c r="V93" s="61">
        <v>6198.4570000000003</v>
      </c>
      <c r="W93" s="61">
        <v>6577.7690000000002</v>
      </c>
      <c r="X93" s="61">
        <v>1394.2430000000002</v>
      </c>
      <c r="Y93" s="61">
        <v>2694.9459999999999</v>
      </c>
      <c r="Z93" s="61">
        <v>2538.7089999999998</v>
      </c>
      <c r="AA93" s="61">
        <v>3960.4059999999999</v>
      </c>
      <c r="AB93" s="61">
        <v>4684.607</v>
      </c>
      <c r="AC93" s="61">
        <v>3397.8289999999997</v>
      </c>
      <c r="AD93" s="61">
        <v>4119.5029999999997</v>
      </c>
      <c r="AE93" s="61">
        <v>3944.5480000000002</v>
      </c>
      <c r="AG93" s="61">
        <v>40206.816999999995</v>
      </c>
      <c r="AH93" s="61">
        <v>4581.6879999999992</v>
      </c>
      <c r="AI93" s="61">
        <v>4430.8209999999999</v>
      </c>
      <c r="AJ93" s="61">
        <v>2708.2449999999999</v>
      </c>
      <c r="AK93" s="61">
        <v>1726.588</v>
      </c>
      <c r="AL93" s="61">
        <v>1671.6610000000001</v>
      </c>
      <c r="AM93" s="61">
        <v>2076.473</v>
      </c>
      <c r="AN93" s="61">
        <v>3421.9160000000002</v>
      </c>
      <c r="AO93" s="61">
        <v>3931.3670000000002</v>
      </c>
      <c r="AP93" s="61">
        <v>4094.8360000000002</v>
      </c>
      <c r="AQ93" s="61">
        <v>3008.991</v>
      </c>
      <c r="AR93" s="61">
        <v>4399.3280000000004</v>
      </c>
      <c r="AS93" s="61">
        <v>4154.9030000000002</v>
      </c>
      <c r="AU93" s="61">
        <v>44841.936000000002</v>
      </c>
      <c r="AV93" s="61">
        <v>4194.2749999999996</v>
      </c>
      <c r="AW93" s="61">
        <v>1627.559</v>
      </c>
      <c r="AX93" s="61">
        <v>644.31400000000008</v>
      </c>
      <c r="AY93" s="61">
        <v>3436.7519999999995</v>
      </c>
      <c r="AZ93" s="61">
        <v>3152.0749999999998</v>
      </c>
      <c r="BA93" s="61">
        <v>4881.7529999999997</v>
      </c>
      <c r="BB93" s="61">
        <v>6614.384</v>
      </c>
      <c r="BC93" s="61">
        <v>7079.597999999999</v>
      </c>
      <c r="BD93" s="61">
        <v>8100.5219999999999</v>
      </c>
      <c r="BE93" s="61">
        <v>8203.3269999999993</v>
      </c>
      <c r="BF93" s="61">
        <v>8196.8479999999981</v>
      </c>
      <c r="BG93" s="61">
        <v>8125.3230000000003</v>
      </c>
      <c r="BI93" s="61">
        <f t="shared" si="142"/>
        <v>40287.872000000003</v>
      </c>
      <c r="BJ93" s="181">
        <f>SUM(BJ94:BJ101)</f>
        <v>4331.8220000000001</v>
      </c>
      <c r="BK93" s="181">
        <f t="shared" ref="BK93:BU93" si="170">SUM(BK94:BK101)</f>
        <v>6169.0110000000004</v>
      </c>
      <c r="BL93" s="181">
        <f t="shared" si="170"/>
        <v>2986.7020000000002</v>
      </c>
      <c r="BM93" s="181">
        <f t="shared" si="170"/>
        <v>1900.4189999999999</v>
      </c>
      <c r="BN93" s="181">
        <f t="shared" si="170"/>
        <v>978.04199999999992</v>
      </c>
      <c r="BO93" s="181">
        <f t="shared" si="170"/>
        <v>2333.8040000000001</v>
      </c>
      <c r="BP93" s="181">
        <f t="shared" si="170"/>
        <v>4120.2309999999998</v>
      </c>
      <c r="BQ93" s="181">
        <f t="shared" si="170"/>
        <v>3316.9160000000002</v>
      </c>
      <c r="BR93" s="181">
        <f t="shared" si="170"/>
        <v>2230.3029999999999</v>
      </c>
      <c r="BS93" s="181">
        <f t="shared" si="170"/>
        <v>3481.8440000000001</v>
      </c>
      <c r="BT93" s="181">
        <f t="shared" si="170"/>
        <v>4159.2860000000001</v>
      </c>
      <c r="BU93" s="181">
        <f t="shared" si="170"/>
        <v>4279.4919999999993</v>
      </c>
      <c r="BW93" s="61">
        <f t="shared" si="143"/>
        <v>58385.311527739992</v>
      </c>
      <c r="BX93" s="61">
        <f>SUM(BX94:BX101)</f>
        <v>9367.7864499999996</v>
      </c>
      <c r="BY93" s="61">
        <f t="shared" ref="BY93" si="171">SUM(BY94:BY101)</f>
        <v>5066.0103500000005</v>
      </c>
      <c r="BZ93" s="61">
        <f t="shared" ref="BZ93" si="172">SUM(BZ94:BZ101)</f>
        <v>3179.0000499999996</v>
      </c>
      <c r="CA93" s="61">
        <f t="shared" ref="CA93" si="173">SUM(CA94:CA101)</f>
        <v>715.53533999999991</v>
      </c>
      <c r="CB93" s="61">
        <f t="shared" ref="CB93" si="174">SUM(CB94:CB101)</f>
        <v>1354.90264</v>
      </c>
      <c r="CC93" s="61">
        <f t="shared" ref="CC93" si="175">SUM(CC94:CC101)</f>
        <v>4465.3976199999997</v>
      </c>
      <c r="CD93" s="61">
        <f t="shared" ref="CD93" si="176">SUM(CD94:CD101)</f>
        <v>5729.9973300000001</v>
      </c>
      <c r="CE93" s="61">
        <f t="shared" ref="CE93" si="177">SUM(CE94:CE101)</f>
        <v>9040.4197299999996</v>
      </c>
      <c r="CF93" s="61">
        <f t="shared" ref="CF93" si="178">SUM(CF94:CF101)</f>
        <v>4266.4880883600008</v>
      </c>
      <c r="CG93" s="61">
        <f t="shared" ref="CG93" si="179">SUM(CG94:CG101)</f>
        <v>8198.9691871100003</v>
      </c>
      <c r="CH93" s="61">
        <f t="shared" ref="CH93" si="180">SUM(CH94:CH101)</f>
        <v>2269.9562264200003</v>
      </c>
      <c r="CI93" s="61">
        <f t="shared" ref="CI93" si="181">SUM(CI94:CI101)</f>
        <v>4730.8485158499998</v>
      </c>
    </row>
    <row r="94" spans="2:87" s="50" customFormat="1" hidden="1" outlineLevel="2" x14ac:dyDescent="0.3">
      <c r="B94" s="72">
        <v>113</v>
      </c>
      <c r="C94" s="58" t="s">
        <v>216</v>
      </c>
      <c r="D94" s="48"/>
      <c r="E94" s="52">
        <v>19231.487000000001</v>
      </c>
      <c r="F94" s="49">
        <v>1876.8340000000001</v>
      </c>
      <c r="G94" s="49">
        <v>2008.654</v>
      </c>
      <c r="H94" s="49">
        <v>1830.5519999999999</v>
      </c>
      <c r="I94" s="49">
        <v>1918.7660000000001</v>
      </c>
      <c r="J94" s="49">
        <v>28.137</v>
      </c>
      <c r="K94" s="49">
        <v>694.36099999999999</v>
      </c>
      <c r="L94" s="49">
        <v>1693.1289999999999</v>
      </c>
      <c r="M94" s="49">
        <v>1425.865</v>
      </c>
      <c r="N94" s="49">
        <v>2055.35</v>
      </c>
      <c r="O94" s="49">
        <v>1539.6559999999999</v>
      </c>
      <c r="P94" s="49">
        <v>1966.433</v>
      </c>
      <c r="Q94" s="49">
        <v>2193.75</v>
      </c>
      <c r="S94" s="52">
        <v>22792.131000000001</v>
      </c>
      <c r="T94" s="49">
        <v>2375.982</v>
      </c>
      <c r="U94" s="49">
        <v>1793.3610000000001</v>
      </c>
      <c r="V94" s="49">
        <v>1950.347</v>
      </c>
      <c r="W94" s="49">
        <v>1997.6089999999999</v>
      </c>
      <c r="X94" s="49">
        <v>31.33</v>
      </c>
      <c r="Y94" s="49">
        <v>1521.038</v>
      </c>
      <c r="Z94" s="49">
        <v>736.53099999999995</v>
      </c>
      <c r="AA94" s="49">
        <v>2456.5129999999999</v>
      </c>
      <c r="AB94" s="49">
        <v>2920.2829999999999</v>
      </c>
      <c r="AC94" s="49">
        <v>2035.184</v>
      </c>
      <c r="AD94" s="49">
        <v>2516.4839999999999</v>
      </c>
      <c r="AE94" s="49">
        <v>2457.4690000000001</v>
      </c>
      <c r="AG94" s="52">
        <v>18326.173999999999</v>
      </c>
      <c r="AH94" s="49">
        <v>2577.4299999999998</v>
      </c>
      <c r="AI94" s="49">
        <v>2107.2979999999998</v>
      </c>
      <c r="AJ94" s="49">
        <v>33.988999999999997</v>
      </c>
      <c r="AK94" s="49">
        <v>34.244999999999997</v>
      </c>
      <c r="AL94" s="49">
        <v>34.438000000000002</v>
      </c>
      <c r="AM94" s="49">
        <v>469.27199999999999</v>
      </c>
      <c r="AN94" s="49">
        <v>1887.5640000000001</v>
      </c>
      <c r="AO94" s="49">
        <v>2227.8380000000002</v>
      </c>
      <c r="AP94" s="49">
        <v>2388.7280000000001</v>
      </c>
      <c r="AQ94" s="49">
        <v>1707.52</v>
      </c>
      <c r="AR94" s="49">
        <v>2406.2440000000001</v>
      </c>
      <c r="AS94" s="49">
        <v>2451.6080000000002</v>
      </c>
      <c r="AU94" s="52">
        <v>21092.161</v>
      </c>
      <c r="AV94" s="49">
        <v>2280.2240000000002</v>
      </c>
      <c r="AW94" s="49">
        <v>50.024000000000001</v>
      </c>
      <c r="AX94" s="49">
        <v>123.86199999999999</v>
      </c>
      <c r="AY94" s="49">
        <v>1970.002</v>
      </c>
      <c r="AZ94" s="49">
        <v>1447.616</v>
      </c>
      <c r="BA94" s="49">
        <v>2404.6990000000001</v>
      </c>
      <c r="BB94" s="49">
        <v>2915.9839999999999</v>
      </c>
      <c r="BC94" s="49">
        <v>3488.8539999999998</v>
      </c>
      <c r="BD94" s="49">
        <v>4609.6869999999999</v>
      </c>
      <c r="BE94" s="49">
        <v>4611.1909999999998</v>
      </c>
      <c r="BF94" s="49">
        <v>4606.8469999999998</v>
      </c>
      <c r="BG94" s="49">
        <v>4587.1660000000002</v>
      </c>
      <c r="BI94" s="52">
        <f t="shared" si="142"/>
        <v>15665.249</v>
      </c>
      <c r="BJ94" s="180">
        <v>2527.94</v>
      </c>
      <c r="BK94" s="180">
        <v>1601.8230000000001</v>
      </c>
      <c r="BL94" s="180">
        <v>1553.9069999999999</v>
      </c>
      <c r="BM94" s="180" t="s">
        <v>292</v>
      </c>
      <c r="BN94" s="180" t="s">
        <v>292</v>
      </c>
      <c r="BO94" s="180">
        <v>866.56899999999996</v>
      </c>
      <c r="BP94" s="180">
        <v>1743.502</v>
      </c>
      <c r="BQ94" s="180" t="s">
        <v>292</v>
      </c>
      <c r="BR94" s="180">
        <v>831.93899999999996</v>
      </c>
      <c r="BS94" s="180">
        <v>1605.144</v>
      </c>
      <c r="BT94" s="180">
        <v>2516.58</v>
      </c>
      <c r="BU94" s="180">
        <v>2417.8449999999998</v>
      </c>
      <c r="BW94" s="52">
        <f t="shared" si="143"/>
        <v>25399.843718440003</v>
      </c>
      <c r="BX94" s="92">
        <v>3111.2551899999999</v>
      </c>
      <c r="BY94" s="92">
        <v>1157.4493699999998</v>
      </c>
      <c r="BZ94" s="92">
        <v>1844.3410499999998</v>
      </c>
      <c r="CA94" s="92">
        <v>0</v>
      </c>
      <c r="CB94" s="92">
        <v>0</v>
      </c>
      <c r="CC94" s="92">
        <v>2107.7660699999997</v>
      </c>
      <c r="CD94" s="92">
        <v>2826.1843199999998</v>
      </c>
      <c r="CE94" s="92">
        <v>4787.3206700000001</v>
      </c>
      <c r="CF94" s="92">
        <v>2028.0516181600003</v>
      </c>
      <c r="CG94" s="92">
        <v>4844.1886156600003</v>
      </c>
      <c r="CH94" s="92">
        <v>446.34844452000033</v>
      </c>
      <c r="CI94" s="92">
        <v>2246.9383701000002</v>
      </c>
    </row>
    <row r="95" spans="2:87" s="50" customFormat="1" hidden="1" outlineLevel="2" x14ac:dyDescent="0.3">
      <c r="B95" s="72">
        <v>114</v>
      </c>
      <c r="C95" s="59" t="s">
        <v>217</v>
      </c>
      <c r="D95" s="48"/>
      <c r="E95" s="52">
        <v>141.82399999999998</v>
      </c>
      <c r="F95" s="49">
        <v>9.1609999999999996</v>
      </c>
      <c r="G95" s="49">
        <v>9.1609999999999996</v>
      </c>
      <c r="H95" s="49">
        <v>9.1609999999999996</v>
      </c>
      <c r="I95" s="49">
        <v>46.061</v>
      </c>
      <c r="J95" s="49">
        <v>6.87</v>
      </c>
      <c r="K95" s="49">
        <v>6.87</v>
      </c>
      <c r="L95" s="49">
        <v>6.82</v>
      </c>
      <c r="M95" s="49">
        <v>6.7190000000000003</v>
      </c>
      <c r="N95" s="49">
        <v>6.7190000000000003</v>
      </c>
      <c r="O95" s="49">
        <v>3.3759999999999999</v>
      </c>
      <c r="P95" s="49">
        <v>21.099</v>
      </c>
      <c r="Q95" s="49">
        <v>9.8070000000000004</v>
      </c>
      <c r="S95" s="52">
        <v>51.656999999999989</v>
      </c>
      <c r="T95" s="49">
        <v>6.8330000000000002</v>
      </c>
      <c r="U95" s="49">
        <v>3.2330000000000001</v>
      </c>
      <c r="V95" s="49">
        <v>11.92</v>
      </c>
      <c r="W95" s="49">
        <v>3.2770000000000001</v>
      </c>
      <c r="X95" s="49">
        <v>3.2330000000000001</v>
      </c>
      <c r="Y95" s="49">
        <v>3.2330000000000001</v>
      </c>
      <c r="Z95" s="49">
        <v>3.2330000000000001</v>
      </c>
      <c r="AA95" s="49">
        <v>3.2330000000000001</v>
      </c>
      <c r="AB95" s="49">
        <v>3.2330000000000001</v>
      </c>
      <c r="AC95" s="49">
        <v>3.2330000000000001</v>
      </c>
      <c r="AD95" s="49">
        <v>3.4980000000000002</v>
      </c>
      <c r="AE95" s="49">
        <v>3.4980000000000002</v>
      </c>
      <c r="AG95" s="52">
        <v>38.811000000000007</v>
      </c>
      <c r="AH95" s="49">
        <v>3.4980000000000002</v>
      </c>
      <c r="AI95" s="49">
        <v>3.4980000000000002</v>
      </c>
      <c r="AJ95" s="49">
        <v>3.5409999999999999</v>
      </c>
      <c r="AK95" s="49">
        <v>3.4980000000000002</v>
      </c>
      <c r="AL95" s="49">
        <v>3.4980000000000002</v>
      </c>
      <c r="AM95" s="49">
        <v>3.4980000000000002</v>
      </c>
      <c r="AN95" s="49">
        <v>3.4980000000000002</v>
      </c>
      <c r="AO95" s="49">
        <v>3.4980000000000002</v>
      </c>
      <c r="AP95" s="49">
        <v>3.4980000000000002</v>
      </c>
      <c r="AQ95" s="49">
        <v>0</v>
      </c>
      <c r="AR95" s="49">
        <v>7.2859999999999996</v>
      </c>
      <c r="AS95" s="49">
        <v>0</v>
      </c>
      <c r="AU95" s="52">
        <v>27.643999999999998</v>
      </c>
      <c r="AV95" s="49">
        <v>0</v>
      </c>
      <c r="AW95" s="49">
        <v>11.364000000000001</v>
      </c>
      <c r="AX95" s="49">
        <v>2.1970000000000001</v>
      </c>
      <c r="AY95" s="49">
        <v>2.1970000000000001</v>
      </c>
      <c r="AZ95" s="49">
        <v>0</v>
      </c>
      <c r="BA95" s="49">
        <v>3.9409999999999998</v>
      </c>
      <c r="BB95" s="49">
        <v>6.0590000000000002</v>
      </c>
      <c r="BC95" s="49">
        <v>5</v>
      </c>
      <c r="BD95" s="49">
        <v>5</v>
      </c>
      <c r="BE95" s="49">
        <v>5</v>
      </c>
      <c r="BF95" s="49">
        <v>5</v>
      </c>
      <c r="BG95" s="49">
        <v>5</v>
      </c>
      <c r="BI95" s="52">
        <f t="shared" si="142"/>
        <v>30.308</v>
      </c>
      <c r="BJ95" s="180">
        <v>5.93</v>
      </c>
      <c r="BK95" s="180">
        <v>1.9770000000000001</v>
      </c>
      <c r="BL95" s="180">
        <v>1.9770000000000001</v>
      </c>
      <c r="BM95" s="180" t="s">
        <v>292</v>
      </c>
      <c r="BN95" s="180">
        <v>2.0019999999999998</v>
      </c>
      <c r="BO95" s="180">
        <v>1.9770000000000001</v>
      </c>
      <c r="BP95" s="180">
        <v>10.513999999999999</v>
      </c>
      <c r="BQ95" s="180">
        <v>1.9770000000000001</v>
      </c>
      <c r="BR95" s="180">
        <v>1.9770000000000001</v>
      </c>
      <c r="BS95" s="180">
        <v>1.9770000000000001</v>
      </c>
      <c r="BT95" s="180" t="s">
        <v>292</v>
      </c>
      <c r="BU95" s="180" t="s">
        <v>292</v>
      </c>
      <c r="BW95" s="52">
        <f t="shared" si="143"/>
        <v>73.367199999999997</v>
      </c>
      <c r="BX95" s="92">
        <v>0</v>
      </c>
      <c r="BY95" s="92">
        <v>8.5371399999999991</v>
      </c>
      <c r="BZ95" s="92">
        <v>0</v>
      </c>
      <c r="CA95" s="92">
        <v>8.5371399999999991</v>
      </c>
      <c r="CB95" s="92">
        <v>5.0700799999999999</v>
      </c>
      <c r="CC95" s="92">
        <v>8.5371399999999991</v>
      </c>
      <c r="CD95" s="92">
        <v>8.5371399999999991</v>
      </c>
      <c r="CE95" s="92">
        <v>0</v>
      </c>
      <c r="CF95" s="92">
        <v>8.5371399999999991</v>
      </c>
      <c r="CG95" s="92">
        <v>8.5371399999999991</v>
      </c>
      <c r="CH95" s="92">
        <v>8.5371399999999991</v>
      </c>
      <c r="CI95" s="92">
        <v>8.5371399999999991</v>
      </c>
    </row>
    <row r="96" spans="2:87" s="50" customFormat="1" hidden="1" outlineLevel="2" x14ac:dyDescent="0.3">
      <c r="B96" s="72">
        <v>115</v>
      </c>
      <c r="C96" s="59" t="s">
        <v>218</v>
      </c>
      <c r="D96" s="48"/>
      <c r="E96" s="52">
        <v>0</v>
      </c>
      <c r="F96" s="49">
        <v>0</v>
      </c>
      <c r="G96" s="49">
        <v>0</v>
      </c>
      <c r="H96" s="49">
        <v>0</v>
      </c>
      <c r="I96" s="49">
        <v>0</v>
      </c>
      <c r="J96" s="49">
        <v>0</v>
      </c>
      <c r="K96" s="49">
        <v>0</v>
      </c>
      <c r="L96" s="49">
        <v>0</v>
      </c>
      <c r="M96" s="49">
        <v>0</v>
      </c>
      <c r="N96" s="49">
        <v>0</v>
      </c>
      <c r="O96" s="49">
        <v>0</v>
      </c>
      <c r="P96" s="49">
        <v>0</v>
      </c>
      <c r="Q96" s="49">
        <v>0</v>
      </c>
      <c r="S96" s="52">
        <v>0</v>
      </c>
      <c r="T96" s="49">
        <v>0</v>
      </c>
      <c r="U96" s="49">
        <v>0</v>
      </c>
      <c r="V96" s="49">
        <v>0</v>
      </c>
      <c r="W96" s="49">
        <v>0</v>
      </c>
      <c r="X96" s="49">
        <v>0</v>
      </c>
      <c r="Y96" s="49">
        <v>0</v>
      </c>
      <c r="Z96" s="49">
        <v>0</v>
      </c>
      <c r="AA96" s="49">
        <v>0</v>
      </c>
      <c r="AB96" s="49">
        <v>0</v>
      </c>
      <c r="AC96" s="49">
        <v>0</v>
      </c>
      <c r="AD96" s="49">
        <v>0</v>
      </c>
      <c r="AE96" s="49">
        <v>0</v>
      </c>
      <c r="AG96" s="52">
        <v>0</v>
      </c>
      <c r="AH96" s="49">
        <v>0</v>
      </c>
      <c r="AI96" s="49">
        <v>0</v>
      </c>
      <c r="AJ96" s="49">
        <v>0</v>
      </c>
      <c r="AK96" s="49">
        <v>0</v>
      </c>
      <c r="AL96" s="49">
        <v>0</v>
      </c>
      <c r="AM96" s="49">
        <v>0</v>
      </c>
      <c r="AN96" s="49">
        <v>0</v>
      </c>
      <c r="AO96" s="49">
        <v>0</v>
      </c>
      <c r="AP96" s="49">
        <v>0</v>
      </c>
      <c r="AQ96" s="49">
        <v>0</v>
      </c>
      <c r="AR96" s="49">
        <v>0</v>
      </c>
      <c r="AS96" s="49">
        <v>0</v>
      </c>
      <c r="AU96" s="52"/>
      <c r="AV96" s="49">
        <v>0</v>
      </c>
      <c r="AW96" s="49">
        <v>0</v>
      </c>
      <c r="AX96" s="49">
        <v>0</v>
      </c>
      <c r="AY96" s="49">
        <v>0</v>
      </c>
      <c r="AZ96" s="49">
        <v>0</v>
      </c>
      <c r="BA96" s="49">
        <v>0</v>
      </c>
      <c r="BB96" s="49">
        <v>0</v>
      </c>
      <c r="BC96" s="49">
        <v>0</v>
      </c>
      <c r="BD96" s="49">
        <v>0</v>
      </c>
      <c r="BE96" s="49">
        <v>0</v>
      </c>
      <c r="BF96" s="49">
        <v>0</v>
      </c>
      <c r="BG96" s="49">
        <v>0</v>
      </c>
      <c r="BI96" s="52">
        <f t="shared" si="142"/>
        <v>0</v>
      </c>
      <c r="BJ96" s="180" t="s">
        <v>292</v>
      </c>
      <c r="BK96" s="180" t="s">
        <v>292</v>
      </c>
      <c r="BL96" s="180" t="s">
        <v>292</v>
      </c>
      <c r="BM96" s="180" t="s">
        <v>292</v>
      </c>
      <c r="BN96" s="180" t="s">
        <v>292</v>
      </c>
      <c r="BO96" s="180" t="s">
        <v>292</v>
      </c>
      <c r="BP96" s="180" t="s">
        <v>292</v>
      </c>
      <c r="BQ96" s="180" t="s">
        <v>292</v>
      </c>
      <c r="BR96" s="180" t="s">
        <v>292</v>
      </c>
      <c r="BS96" s="180" t="s">
        <v>292</v>
      </c>
      <c r="BT96" s="180" t="s">
        <v>292</v>
      </c>
      <c r="BU96" s="180" t="s">
        <v>292</v>
      </c>
      <c r="BW96" s="52">
        <f t="shared" si="143"/>
        <v>0</v>
      </c>
      <c r="BX96" s="92">
        <v>0</v>
      </c>
      <c r="BY96" s="92">
        <v>0</v>
      </c>
      <c r="BZ96" s="92">
        <v>0</v>
      </c>
      <c r="CA96" s="92">
        <v>0</v>
      </c>
      <c r="CB96" s="92">
        <v>0</v>
      </c>
      <c r="CC96" s="92">
        <v>0</v>
      </c>
      <c r="CD96" s="92">
        <v>0</v>
      </c>
      <c r="CE96" s="92">
        <v>0</v>
      </c>
      <c r="CF96" s="92">
        <v>0</v>
      </c>
      <c r="CG96" s="92">
        <v>0</v>
      </c>
      <c r="CH96" s="92">
        <v>0</v>
      </c>
      <c r="CI96" s="92">
        <v>0</v>
      </c>
    </row>
    <row r="97" spans="2:87" s="50" customFormat="1" hidden="1" outlineLevel="2" x14ac:dyDescent="0.3">
      <c r="B97" s="72">
        <v>116</v>
      </c>
      <c r="C97" s="59" t="s">
        <v>219</v>
      </c>
      <c r="D97" s="48"/>
      <c r="E97" s="52">
        <v>2802.6250000000005</v>
      </c>
      <c r="F97" s="49">
        <v>3.1869999999999998</v>
      </c>
      <c r="G97" s="49">
        <v>1100.6690000000001</v>
      </c>
      <c r="H97" s="49">
        <v>906.18100000000004</v>
      </c>
      <c r="I97" s="49">
        <v>765.37</v>
      </c>
      <c r="J97" s="49">
        <v>3.294</v>
      </c>
      <c r="K97" s="49">
        <v>3.3220000000000001</v>
      </c>
      <c r="L97" s="49">
        <v>3.3530000000000002</v>
      </c>
      <c r="M97" s="49">
        <v>3.387</v>
      </c>
      <c r="N97" s="49">
        <v>3.4180000000000001</v>
      </c>
      <c r="O97" s="49">
        <v>3.45</v>
      </c>
      <c r="P97" s="49">
        <v>3.4820000000000002</v>
      </c>
      <c r="Q97" s="49">
        <v>3.512</v>
      </c>
      <c r="S97" s="52">
        <v>8918.2450000000008</v>
      </c>
      <c r="T97" s="49">
        <v>241.50399999999999</v>
      </c>
      <c r="U97" s="49">
        <v>2696.7109999999998</v>
      </c>
      <c r="V97" s="49">
        <v>2898.1790000000001</v>
      </c>
      <c r="W97" s="49">
        <v>3051.605</v>
      </c>
      <c r="X97" s="49">
        <v>3.6680000000000001</v>
      </c>
      <c r="Y97" s="49">
        <v>3.6989999999999998</v>
      </c>
      <c r="Z97" s="49">
        <v>3.7330000000000001</v>
      </c>
      <c r="AA97" s="49">
        <v>3.7639999999999998</v>
      </c>
      <c r="AB97" s="49">
        <v>3.7989999999999999</v>
      </c>
      <c r="AC97" s="49">
        <v>3.831</v>
      </c>
      <c r="AD97" s="49">
        <v>3.8610000000000002</v>
      </c>
      <c r="AE97" s="49">
        <v>3.891</v>
      </c>
      <c r="AG97" s="52">
        <v>1737.655</v>
      </c>
      <c r="AH97" s="49">
        <v>3.923</v>
      </c>
      <c r="AI97" s="49">
        <v>575.73299999999995</v>
      </c>
      <c r="AJ97" s="49">
        <v>1072.5360000000001</v>
      </c>
      <c r="AK97" s="49">
        <v>4.0090000000000003</v>
      </c>
      <c r="AL97" s="49">
        <v>4.032</v>
      </c>
      <c r="AM97" s="49">
        <v>4.0579999999999998</v>
      </c>
      <c r="AN97" s="49">
        <v>4.0810000000000004</v>
      </c>
      <c r="AO97" s="49">
        <v>4.1040000000000001</v>
      </c>
      <c r="AP97" s="49">
        <v>49.692</v>
      </c>
      <c r="AQ97" s="49">
        <v>5.141</v>
      </c>
      <c r="AR97" s="49">
        <v>5.1630000000000003</v>
      </c>
      <c r="AS97" s="49">
        <v>5.1829999999999998</v>
      </c>
      <c r="AU97" s="52">
        <v>7983.2969999999996</v>
      </c>
      <c r="AV97" s="49">
        <v>5.202</v>
      </c>
      <c r="AW97" s="49">
        <v>1250.1590000000001</v>
      </c>
      <c r="AX97" s="49">
        <v>162.69499999999999</v>
      </c>
      <c r="AY97" s="49">
        <v>23.777000000000001</v>
      </c>
      <c r="AZ97" s="49">
        <v>709.779</v>
      </c>
      <c r="BA97" s="49">
        <v>905.875</v>
      </c>
      <c r="BB97" s="49">
        <v>1120.0039999999999</v>
      </c>
      <c r="BC97" s="49">
        <v>1020.014</v>
      </c>
      <c r="BD97" s="49">
        <v>920.024</v>
      </c>
      <c r="BE97" s="49">
        <v>1020.034</v>
      </c>
      <c r="BF97" s="49">
        <v>1020.044</v>
      </c>
      <c r="BG97" s="49">
        <v>1020.054</v>
      </c>
      <c r="BI97" s="52">
        <f t="shared" si="142"/>
        <v>7236.1130000000003</v>
      </c>
      <c r="BJ97" s="180" t="s">
        <v>292</v>
      </c>
      <c r="BK97" s="180">
        <v>3311.4189999999999</v>
      </c>
      <c r="BL97" s="180" t="s">
        <v>292</v>
      </c>
      <c r="BM97" s="180">
        <v>372.44799999999998</v>
      </c>
      <c r="BN97" s="180" t="s">
        <v>292</v>
      </c>
      <c r="BO97" s="180">
        <v>80.430999999999997</v>
      </c>
      <c r="BP97" s="180">
        <v>1114.924</v>
      </c>
      <c r="BQ97" s="180">
        <v>1545.3</v>
      </c>
      <c r="BR97" s="180" t="s">
        <v>292</v>
      </c>
      <c r="BS97" s="180">
        <v>582.86199999999997</v>
      </c>
      <c r="BT97" s="180" t="s">
        <v>292</v>
      </c>
      <c r="BU97" s="180">
        <v>228.72900000000001</v>
      </c>
      <c r="BW97" s="52">
        <f t="shared" si="143"/>
        <v>16529.694149999999</v>
      </c>
      <c r="BX97" s="92">
        <v>4457.7712699999993</v>
      </c>
      <c r="BY97" s="92">
        <v>3055.2580800000001</v>
      </c>
      <c r="BZ97" s="92">
        <v>125.82745</v>
      </c>
      <c r="CA97" s="92">
        <v>625.54644999999994</v>
      </c>
      <c r="CB97" s="92">
        <v>1249.68694</v>
      </c>
      <c r="CC97" s="92">
        <v>1019.5105</v>
      </c>
      <c r="CD97" s="92">
        <v>1182.3615500000001</v>
      </c>
      <c r="CE97" s="92">
        <v>1431.8319100000001</v>
      </c>
      <c r="CF97" s="92">
        <v>1035</v>
      </c>
      <c r="CG97" s="92">
        <v>711.9</v>
      </c>
      <c r="CH97" s="92">
        <v>535</v>
      </c>
      <c r="CI97" s="92">
        <v>1100</v>
      </c>
    </row>
    <row r="98" spans="2:87" s="50" customFormat="1" hidden="1" outlineLevel="2" x14ac:dyDescent="0.3">
      <c r="B98" s="72">
        <v>117</v>
      </c>
      <c r="C98" s="59" t="s">
        <v>220</v>
      </c>
      <c r="D98" s="48"/>
      <c r="E98" s="52">
        <v>1.5020000000000002</v>
      </c>
      <c r="F98" s="49">
        <v>0.249</v>
      </c>
      <c r="G98" s="49">
        <v>0</v>
      </c>
      <c r="H98" s="49">
        <v>0</v>
      </c>
      <c r="I98" s="49">
        <v>0.26500000000000001</v>
      </c>
      <c r="J98" s="49">
        <v>0</v>
      </c>
      <c r="K98" s="49">
        <v>0</v>
      </c>
      <c r="L98" s="49">
        <v>0.72299999999999998</v>
      </c>
      <c r="M98" s="49">
        <v>0</v>
      </c>
      <c r="N98" s="49">
        <v>0</v>
      </c>
      <c r="O98" s="49">
        <v>0.26500000000000001</v>
      </c>
      <c r="P98" s="49">
        <v>0</v>
      </c>
      <c r="Q98" s="49">
        <v>0</v>
      </c>
      <c r="S98" s="52">
        <v>2.6180000000000003</v>
      </c>
      <c r="T98" s="49">
        <v>0.26500000000000001</v>
      </c>
      <c r="U98" s="49">
        <v>1.3879999999999999</v>
      </c>
      <c r="V98" s="49">
        <v>0</v>
      </c>
      <c r="W98" s="49">
        <v>0</v>
      </c>
      <c r="X98" s="49">
        <v>0.17</v>
      </c>
      <c r="Y98" s="49">
        <v>0</v>
      </c>
      <c r="Z98" s="49">
        <v>0.65100000000000002</v>
      </c>
      <c r="AA98" s="49">
        <v>0</v>
      </c>
      <c r="AB98" s="49">
        <v>0</v>
      </c>
      <c r="AC98" s="49">
        <v>0.14399999999999999</v>
      </c>
      <c r="AD98" s="49">
        <v>0</v>
      </c>
      <c r="AE98" s="49">
        <v>0</v>
      </c>
      <c r="AG98" s="52">
        <v>1.871</v>
      </c>
      <c r="AH98" s="49">
        <v>0.14399999999999999</v>
      </c>
      <c r="AI98" s="49">
        <v>0</v>
      </c>
      <c r="AJ98" s="49">
        <v>0</v>
      </c>
      <c r="AK98" s="49">
        <v>0.153</v>
      </c>
      <c r="AL98" s="49">
        <v>0</v>
      </c>
      <c r="AM98" s="49">
        <v>0</v>
      </c>
      <c r="AN98" s="49">
        <v>0.69199999999999995</v>
      </c>
      <c r="AO98" s="49">
        <v>0.72899999999999998</v>
      </c>
      <c r="AP98" s="49">
        <v>0</v>
      </c>
      <c r="AQ98" s="49">
        <v>0.153</v>
      </c>
      <c r="AR98" s="49">
        <v>0</v>
      </c>
      <c r="AS98" s="49">
        <v>0</v>
      </c>
      <c r="AU98" s="52">
        <v>1.1819999999999999</v>
      </c>
      <c r="AV98" s="49">
        <v>0.153</v>
      </c>
      <c r="AW98" s="49">
        <v>0</v>
      </c>
      <c r="AX98" s="49">
        <v>0</v>
      </c>
      <c r="AY98" s="49">
        <v>0.158</v>
      </c>
      <c r="AZ98" s="49">
        <v>0</v>
      </c>
      <c r="BA98" s="49">
        <v>0</v>
      </c>
      <c r="BB98" s="49">
        <v>2.85</v>
      </c>
      <c r="BC98" s="49">
        <v>0.4</v>
      </c>
      <c r="BD98" s="49">
        <v>0.4</v>
      </c>
      <c r="BE98" s="49">
        <v>0.65</v>
      </c>
      <c r="BF98" s="49">
        <v>0.4</v>
      </c>
      <c r="BG98" s="49">
        <v>0.4</v>
      </c>
      <c r="BI98" s="52">
        <f t="shared" si="142"/>
        <v>1.3359999999999999</v>
      </c>
      <c r="BJ98" s="180">
        <v>0.158</v>
      </c>
      <c r="BK98" s="180" t="s">
        <v>292</v>
      </c>
      <c r="BL98" s="180" t="s">
        <v>292</v>
      </c>
      <c r="BM98" s="180">
        <v>0.16400000000000001</v>
      </c>
      <c r="BN98" s="180" t="s">
        <v>292</v>
      </c>
      <c r="BO98" s="180" t="s">
        <v>292</v>
      </c>
      <c r="BP98" s="180">
        <v>0.73899999999999999</v>
      </c>
      <c r="BQ98" s="180" t="s">
        <v>292</v>
      </c>
      <c r="BR98" s="180" t="s">
        <v>292</v>
      </c>
      <c r="BS98" s="180">
        <v>0.16400000000000001</v>
      </c>
      <c r="BT98" s="180" t="s">
        <v>292</v>
      </c>
      <c r="BU98" s="180">
        <v>0.111</v>
      </c>
      <c r="BW98" s="52">
        <f t="shared" si="143"/>
        <v>3.2328100000000002</v>
      </c>
      <c r="BX98" s="92">
        <v>0.1958</v>
      </c>
      <c r="BY98" s="92">
        <v>0</v>
      </c>
      <c r="BZ98" s="92">
        <v>0</v>
      </c>
      <c r="CA98" s="92">
        <v>0.17688999999999999</v>
      </c>
      <c r="CB98" s="92">
        <v>0</v>
      </c>
      <c r="CC98" s="92">
        <v>0</v>
      </c>
      <c r="CD98" s="92">
        <v>0.7712</v>
      </c>
      <c r="CE98" s="92">
        <v>0</v>
      </c>
      <c r="CF98" s="92">
        <v>1.3182199999999999</v>
      </c>
      <c r="CG98" s="92">
        <v>0.37069999999999997</v>
      </c>
      <c r="CH98" s="92">
        <v>0.2</v>
      </c>
      <c r="CI98" s="92">
        <v>0.2</v>
      </c>
    </row>
    <row r="99" spans="2:87" s="50" customFormat="1" hidden="1" outlineLevel="2" x14ac:dyDescent="0.3">
      <c r="B99" s="72">
        <v>118</v>
      </c>
      <c r="C99" s="59" t="s">
        <v>387</v>
      </c>
      <c r="D99" s="48"/>
      <c r="E99" s="52"/>
      <c r="F99" s="49"/>
      <c r="G99" s="49"/>
      <c r="H99" s="49"/>
      <c r="I99" s="49"/>
      <c r="J99" s="49"/>
      <c r="K99" s="49"/>
      <c r="L99" s="49"/>
      <c r="M99" s="49"/>
      <c r="N99" s="49"/>
      <c r="O99" s="49"/>
      <c r="P99" s="49"/>
      <c r="Q99" s="49"/>
      <c r="S99" s="52"/>
      <c r="T99" s="49"/>
      <c r="U99" s="49"/>
      <c r="V99" s="49"/>
      <c r="W99" s="49"/>
      <c r="X99" s="49"/>
      <c r="Y99" s="49"/>
      <c r="Z99" s="49"/>
      <c r="AA99" s="49"/>
      <c r="AB99" s="49"/>
      <c r="AC99" s="49"/>
      <c r="AD99" s="49"/>
      <c r="AE99" s="49"/>
      <c r="AG99" s="52"/>
      <c r="AH99" s="49"/>
      <c r="AI99" s="49"/>
      <c r="AJ99" s="49"/>
      <c r="AK99" s="49"/>
      <c r="AL99" s="49"/>
      <c r="AM99" s="49"/>
      <c r="AN99" s="49"/>
      <c r="AO99" s="49"/>
      <c r="AP99" s="49"/>
      <c r="AQ99" s="49"/>
      <c r="AR99" s="49"/>
      <c r="AS99" s="49"/>
      <c r="AU99" s="52"/>
      <c r="AV99" s="49"/>
      <c r="AW99" s="49"/>
      <c r="AX99" s="49"/>
      <c r="AY99" s="49"/>
      <c r="AZ99" s="49"/>
      <c r="BA99" s="49"/>
      <c r="BB99" s="49"/>
      <c r="BC99" s="49"/>
      <c r="BD99" s="49"/>
      <c r="BE99" s="49"/>
      <c r="BF99" s="49"/>
      <c r="BG99" s="49"/>
      <c r="BI99" s="52"/>
      <c r="BJ99" s="180" t="s">
        <v>292</v>
      </c>
      <c r="BK99" s="180" t="s">
        <v>292</v>
      </c>
      <c r="BL99" s="180" t="s">
        <v>292</v>
      </c>
      <c r="BM99" s="180" t="s">
        <v>292</v>
      </c>
      <c r="BN99" s="180" t="s">
        <v>292</v>
      </c>
      <c r="BO99" s="180" t="s">
        <v>292</v>
      </c>
      <c r="BP99" s="180" t="s">
        <v>292</v>
      </c>
      <c r="BQ99" s="180" t="s">
        <v>292</v>
      </c>
      <c r="BR99" s="180" t="s">
        <v>292</v>
      </c>
      <c r="BS99" s="180" t="s">
        <v>292</v>
      </c>
      <c r="BT99" s="180" t="s">
        <v>292</v>
      </c>
      <c r="BU99" s="180" t="s">
        <v>292</v>
      </c>
      <c r="BW99" s="52">
        <f t="shared" si="143"/>
        <v>1030.3150799999999</v>
      </c>
      <c r="BX99" s="92">
        <v>0</v>
      </c>
      <c r="BY99" s="92">
        <v>163.99528000000001</v>
      </c>
      <c r="BZ99" s="92">
        <v>85.591610000000003</v>
      </c>
      <c r="CA99" s="92">
        <v>80.920360000000002</v>
      </c>
      <c r="CB99" s="92">
        <v>99.935119999999998</v>
      </c>
      <c r="CC99" s="92">
        <v>80.920360000000002</v>
      </c>
      <c r="CD99" s="92">
        <v>99.935119999999998</v>
      </c>
      <c r="CE99" s="92">
        <v>88.923199999999994</v>
      </c>
      <c r="CF99" s="92">
        <v>122.09130999999999</v>
      </c>
      <c r="CG99" s="92">
        <v>88.923199999999994</v>
      </c>
      <c r="CH99" s="92">
        <v>88.923199999999994</v>
      </c>
      <c r="CI99" s="92">
        <v>30.156320000000001</v>
      </c>
    </row>
    <row r="100" spans="2:87" s="50" customFormat="1" hidden="1" outlineLevel="2" x14ac:dyDescent="0.3">
      <c r="B100" s="72">
        <v>119</v>
      </c>
      <c r="C100" s="59" t="s">
        <v>388</v>
      </c>
      <c r="D100" s="48"/>
      <c r="E100" s="52">
        <v>1335.116</v>
      </c>
      <c r="F100" s="49">
        <v>74.254000000000005</v>
      </c>
      <c r="G100" s="49">
        <v>114.718</v>
      </c>
      <c r="H100" s="49">
        <v>115.232</v>
      </c>
      <c r="I100" s="49">
        <v>125.111</v>
      </c>
      <c r="J100" s="49">
        <v>115.33799999999999</v>
      </c>
      <c r="K100" s="49">
        <v>116.048</v>
      </c>
      <c r="L100" s="49">
        <v>116.79900000000001</v>
      </c>
      <c r="M100" s="49">
        <v>117.636</v>
      </c>
      <c r="N100" s="49">
        <v>118.42400000000001</v>
      </c>
      <c r="O100" s="49">
        <v>119.211</v>
      </c>
      <c r="P100" s="49">
        <v>119.999</v>
      </c>
      <c r="Q100" s="49">
        <v>82.346000000000004</v>
      </c>
      <c r="S100" s="52">
        <v>17736.227999999999</v>
      </c>
      <c r="T100" s="49">
        <v>1580.82</v>
      </c>
      <c r="U100" s="49">
        <v>1289.7650000000001</v>
      </c>
      <c r="V100" s="49">
        <v>1338.011</v>
      </c>
      <c r="W100" s="49">
        <v>1525.278</v>
      </c>
      <c r="X100" s="49">
        <v>1355.8420000000001</v>
      </c>
      <c r="Y100" s="49">
        <v>1166.9760000000001</v>
      </c>
      <c r="Z100" s="49">
        <v>1794.5609999999999</v>
      </c>
      <c r="AA100" s="49">
        <v>1496.896</v>
      </c>
      <c r="AB100" s="49">
        <v>1757.2919999999999</v>
      </c>
      <c r="AC100" s="49">
        <v>1355.4369999999999</v>
      </c>
      <c r="AD100" s="49">
        <v>1595.66</v>
      </c>
      <c r="AE100" s="49">
        <v>1479.69</v>
      </c>
      <c r="AG100" s="52">
        <v>20102.306</v>
      </c>
      <c r="AH100" s="49">
        <v>1996.693</v>
      </c>
      <c r="AI100" s="49">
        <v>1744.2919999999999</v>
      </c>
      <c r="AJ100" s="49">
        <v>1598.1790000000001</v>
      </c>
      <c r="AK100" s="49">
        <v>1684.683</v>
      </c>
      <c r="AL100" s="49">
        <v>1629.693</v>
      </c>
      <c r="AM100" s="49">
        <v>1599.645</v>
      </c>
      <c r="AN100" s="49">
        <v>1526.0809999999999</v>
      </c>
      <c r="AO100" s="49">
        <v>1695.1980000000001</v>
      </c>
      <c r="AP100" s="49">
        <v>1652.9179999999999</v>
      </c>
      <c r="AQ100" s="49">
        <v>1296.1769999999999</v>
      </c>
      <c r="AR100" s="49">
        <v>1980.635</v>
      </c>
      <c r="AS100" s="49">
        <v>1698.1120000000001</v>
      </c>
      <c r="AU100" s="52">
        <v>15737.652</v>
      </c>
      <c r="AV100" s="49">
        <v>1908.6959999999999</v>
      </c>
      <c r="AW100" s="49">
        <v>316.012</v>
      </c>
      <c r="AX100" s="49">
        <v>355.56</v>
      </c>
      <c r="AY100" s="49">
        <v>1440.6179999999999</v>
      </c>
      <c r="AZ100" s="49">
        <v>994.68</v>
      </c>
      <c r="BA100" s="49">
        <v>1567.2380000000001</v>
      </c>
      <c r="BB100" s="49">
        <v>2569.4870000000001</v>
      </c>
      <c r="BC100" s="49">
        <v>2565.33</v>
      </c>
      <c r="BD100" s="49">
        <v>2565.4110000000001</v>
      </c>
      <c r="BE100" s="49">
        <v>2566.4520000000002</v>
      </c>
      <c r="BF100" s="49">
        <v>2564.5569999999998</v>
      </c>
      <c r="BG100" s="49">
        <v>2512.703</v>
      </c>
      <c r="BI100" s="52">
        <f t="shared" ref="BI100" si="182">SUM(BJ100:BU100)</f>
        <v>17354.865999999998</v>
      </c>
      <c r="BJ100" s="180">
        <v>1797.7940000000001</v>
      </c>
      <c r="BK100" s="180">
        <v>1253.7919999999999</v>
      </c>
      <c r="BL100" s="180">
        <v>1430.818</v>
      </c>
      <c r="BM100" s="180">
        <v>1527.807</v>
      </c>
      <c r="BN100" s="180">
        <v>976.04</v>
      </c>
      <c r="BO100" s="180">
        <v>1384.827</v>
      </c>
      <c r="BP100" s="180">
        <v>1250.5519999999999</v>
      </c>
      <c r="BQ100" s="180">
        <v>1769.6389999999999</v>
      </c>
      <c r="BR100" s="180">
        <v>1396.3869999999999</v>
      </c>
      <c r="BS100" s="180">
        <v>1291.6969999999999</v>
      </c>
      <c r="BT100" s="180">
        <v>1642.7059999999999</v>
      </c>
      <c r="BU100" s="180">
        <v>1632.807</v>
      </c>
      <c r="BW100" s="52">
        <f t="shared" si="143"/>
        <v>15345.3356293</v>
      </c>
      <c r="BX100" s="92">
        <v>1798.3648899999998</v>
      </c>
      <c r="BY100" s="92">
        <v>680.50513000000001</v>
      </c>
      <c r="BZ100" s="92">
        <v>1122.9158400000001</v>
      </c>
      <c r="CA100" s="92">
        <v>0</v>
      </c>
      <c r="CB100" s="92">
        <v>0</v>
      </c>
      <c r="CC100" s="92">
        <v>1248.2918999999999</v>
      </c>
      <c r="CD100" s="92">
        <v>1611.90426</v>
      </c>
      <c r="CE100" s="92">
        <v>2732.05015</v>
      </c>
      <c r="CF100" s="92">
        <v>1071.1898002000003</v>
      </c>
      <c r="CG100" s="92">
        <v>2544.7495314499997</v>
      </c>
      <c r="CH100" s="92">
        <v>1190.6474418999999</v>
      </c>
      <c r="CI100" s="92">
        <v>1344.7166857499997</v>
      </c>
    </row>
    <row r="101" spans="2:87" s="50" customFormat="1" hidden="1" outlineLevel="2" x14ac:dyDescent="0.3">
      <c r="B101" s="72">
        <v>120</v>
      </c>
      <c r="C101" s="59" t="s">
        <v>386</v>
      </c>
      <c r="D101" s="48"/>
      <c r="E101" s="52"/>
      <c r="F101" s="49"/>
      <c r="G101" s="49"/>
      <c r="H101" s="49"/>
      <c r="I101" s="49"/>
      <c r="J101" s="49"/>
      <c r="K101" s="49"/>
      <c r="L101" s="49"/>
      <c r="M101" s="49"/>
      <c r="N101" s="49"/>
      <c r="O101" s="49"/>
      <c r="P101" s="49"/>
      <c r="Q101" s="49"/>
      <c r="S101" s="52"/>
      <c r="T101" s="49"/>
      <c r="U101" s="49"/>
      <c r="V101" s="49"/>
      <c r="W101" s="49"/>
      <c r="X101" s="49"/>
      <c r="Y101" s="49"/>
      <c r="Z101" s="49"/>
      <c r="AA101" s="49"/>
      <c r="AB101" s="49"/>
      <c r="AC101" s="49"/>
      <c r="AD101" s="49"/>
      <c r="AE101" s="49"/>
      <c r="AG101" s="52"/>
      <c r="AH101" s="49"/>
      <c r="AI101" s="49"/>
      <c r="AJ101" s="49"/>
      <c r="AK101" s="49"/>
      <c r="AL101" s="49"/>
      <c r="AM101" s="49"/>
      <c r="AN101" s="49"/>
      <c r="AO101" s="49"/>
      <c r="AP101" s="49"/>
      <c r="AQ101" s="49"/>
      <c r="AR101" s="49"/>
      <c r="AS101" s="49"/>
      <c r="AU101" s="52"/>
      <c r="AV101" s="49"/>
      <c r="AW101" s="49"/>
      <c r="AX101" s="49"/>
      <c r="AY101" s="49"/>
      <c r="AZ101" s="49"/>
      <c r="BA101" s="49"/>
      <c r="BB101" s="49"/>
      <c r="BC101" s="49"/>
      <c r="BD101" s="49"/>
      <c r="BE101" s="49"/>
      <c r="BF101" s="49"/>
      <c r="BG101" s="49"/>
      <c r="BI101" s="52"/>
      <c r="BJ101" s="180"/>
      <c r="BK101" s="180"/>
      <c r="BL101" s="180"/>
      <c r="BM101" s="180"/>
      <c r="BN101" s="180"/>
      <c r="BO101" s="180"/>
      <c r="BP101" s="180"/>
      <c r="BQ101" s="180"/>
      <c r="BR101" s="180"/>
      <c r="BS101" s="180"/>
      <c r="BT101" s="180"/>
      <c r="BU101" s="180"/>
      <c r="BW101" s="52">
        <f t="shared" si="143"/>
        <v>3.5229399999999989</v>
      </c>
      <c r="BX101" s="92">
        <v>0.1993</v>
      </c>
      <c r="BY101" s="92">
        <v>0.26535000000000003</v>
      </c>
      <c r="BZ101" s="92">
        <v>0.32409999999999994</v>
      </c>
      <c r="CA101" s="92">
        <v>0.35449999999999998</v>
      </c>
      <c r="CB101" s="92">
        <v>0.21049999999999999</v>
      </c>
      <c r="CC101" s="92">
        <v>0.37164999999999992</v>
      </c>
      <c r="CD101" s="92">
        <v>0.30374000000000001</v>
      </c>
      <c r="CE101" s="92">
        <v>0.29379999999999995</v>
      </c>
      <c r="CF101" s="92">
        <v>0.3</v>
      </c>
      <c r="CG101" s="92">
        <v>0.3</v>
      </c>
      <c r="CH101" s="92">
        <v>0.3</v>
      </c>
      <c r="CI101" s="92">
        <v>0.3</v>
      </c>
    </row>
    <row r="102" spans="2:87" s="33" customFormat="1" collapsed="1" x14ac:dyDescent="0.3">
      <c r="B102" s="71">
        <v>6</v>
      </c>
      <c r="C102" s="60" t="s">
        <v>221</v>
      </c>
      <c r="D102" s="34"/>
      <c r="E102" s="61">
        <v>0</v>
      </c>
      <c r="F102" s="61">
        <v>0</v>
      </c>
      <c r="G102" s="61">
        <v>0</v>
      </c>
      <c r="H102" s="61">
        <v>0</v>
      </c>
      <c r="I102" s="61">
        <v>0</v>
      </c>
      <c r="J102" s="61">
        <v>0</v>
      </c>
      <c r="K102" s="61">
        <v>0</v>
      </c>
      <c r="L102" s="61">
        <v>0</v>
      </c>
      <c r="M102" s="61">
        <v>0</v>
      </c>
      <c r="N102" s="61">
        <v>0</v>
      </c>
      <c r="O102" s="61">
        <v>0</v>
      </c>
      <c r="P102" s="61">
        <v>0</v>
      </c>
      <c r="Q102" s="61">
        <v>0</v>
      </c>
      <c r="S102" s="61">
        <v>0</v>
      </c>
      <c r="T102" s="61">
        <v>0</v>
      </c>
      <c r="U102" s="61">
        <v>0</v>
      </c>
      <c r="V102" s="61">
        <v>0</v>
      </c>
      <c r="W102" s="61">
        <v>0</v>
      </c>
      <c r="X102" s="61">
        <v>0</v>
      </c>
      <c r="Y102" s="61">
        <v>0</v>
      </c>
      <c r="Z102" s="61">
        <v>0</v>
      </c>
      <c r="AA102" s="61">
        <v>0</v>
      </c>
      <c r="AB102" s="61">
        <v>0</v>
      </c>
      <c r="AC102" s="61">
        <v>0</v>
      </c>
      <c r="AD102" s="61">
        <v>0</v>
      </c>
      <c r="AE102" s="61">
        <v>0</v>
      </c>
      <c r="AG102" s="61">
        <v>0</v>
      </c>
      <c r="AH102" s="61">
        <v>0</v>
      </c>
      <c r="AI102" s="61">
        <v>0</v>
      </c>
      <c r="AJ102" s="61">
        <v>0</v>
      </c>
      <c r="AK102" s="61">
        <v>0</v>
      </c>
      <c r="AL102" s="61">
        <v>0</v>
      </c>
      <c r="AM102" s="61">
        <v>0</v>
      </c>
      <c r="AN102" s="61">
        <v>0</v>
      </c>
      <c r="AO102" s="61">
        <v>0</v>
      </c>
      <c r="AP102" s="61">
        <v>0</v>
      </c>
      <c r="AQ102" s="61">
        <v>0</v>
      </c>
      <c r="AR102" s="61">
        <v>0</v>
      </c>
      <c r="AS102" s="61">
        <v>0</v>
      </c>
      <c r="AU102" s="61">
        <v>0</v>
      </c>
      <c r="AV102" s="61">
        <v>0</v>
      </c>
      <c r="AW102" s="61">
        <v>0</v>
      </c>
      <c r="AX102" s="61">
        <v>0</v>
      </c>
      <c r="AY102" s="61">
        <v>0</v>
      </c>
      <c r="AZ102" s="61">
        <v>0</v>
      </c>
      <c r="BA102" s="61">
        <v>0</v>
      </c>
      <c r="BB102" s="61">
        <v>0</v>
      </c>
      <c r="BC102" s="61">
        <v>0</v>
      </c>
      <c r="BD102" s="61">
        <v>0</v>
      </c>
      <c r="BE102" s="61">
        <v>0</v>
      </c>
      <c r="BF102" s="61">
        <v>0</v>
      </c>
      <c r="BG102" s="61">
        <v>0</v>
      </c>
      <c r="BI102" s="61">
        <f t="shared" si="142"/>
        <v>0</v>
      </c>
      <c r="BJ102" s="181">
        <f>BJ103+BJ107+BJ111</f>
        <v>0</v>
      </c>
      <c r="BK102" s="181">
        <f t="shared" ref="BK102:BU102" si="183">BK103+BK107+BK111</f>
        <v>0</v>
      </c>
      <c r="BL102" s="181">
        <f t="shared" si="183"/>
        <v>0</v>
      </c>
      <c r="BM102" s="181">
        <f t="shared" si="183"/>
        <v>0</v>
      </c>
      <c r="BN102" s="181">
        <f t="shared" si="183"/>
        <v>0</v>
      </c>
      <c r="BO102" s="181">
        <f t="shared" si="183"/>
        <v>0</v>
      </c>
      <c r="BP102" s="181">
        <f t="shared" si="183"/>
        <v>0</v>
      </c>
      <c r="BQ102" s="181">
        <f t="shared" si="183"/>
        <v>0</v>
      </c>
      <c r="BR102" s="181">
        <f t="shared" si="183"/>
        <v>0</v>
      </c>
      <c r="BS102" s="181">
        <f t="shared" si="183"/>
        <v>0</v>
      </c>
      <c r="BT102" s="181">
        <f t="shared" si="183"/>
        <v>0</v>
      </c>
      <c r="BU102" s="181">
        <f t="shared" si="183"/>
        <v>0</v>
      </c>
      <c r="BW102" s="61">
        <f t="shared" si="143"/>
        <v>0</v>
      </c>
      <c r="BX102" s="61">
        <f>BX103+BX107+BX111</f>
        <v>0</v>
      </c>
      <c r="BY102" s="61">
        <f t="shared" ref="BY102" si="184">BY103+BY107+BY111</f>
        <v>0</v>
      </c>
      <c r="BZ102" s="61">
        <f t="shared" ref="BZ102" si="185">BZ103+BZ107+BZ111</f>
        <v>0</v>
      </c>
      <c r="CA102" s="61">
        <f t="shared" ref="CA102" si="186">CA103+CA107+CA111</f>
        <v>0</v>
      </c>
      <c r="CB102" s="61">
        <f t="shared" ref="CB102" si="187">CB103+CB107+CB111</f>
        <v>0</v>
      </c>
      <c r="CC102" s="61">
        <f t="shared" ref="CC102" si="188">CC103+CC107+CC111</f>
        <v>0</v>
      </c>
      <c r="CD102" s="61">
        <f t="shared" ref="CD102" si="189">CD103+CD107+CD111</f>
        <v>0</v>
      </c>
      <c r="CE102" s="61">
        <f t="shared" ref="CE102" si="190">CE103+CE107+CE111</f>
        <v>0</v>
      </c>
      <c r="CF102" s="61">
        <f t="shared" ref="CF102" si="191">CF103+CF107+CF111</f>
        <v>0</v>
      </c>
      <c r="CG102" s="61">
        <f t="shared" ref="CG102" si="192">CG103+CG107+CG111</f>
        <v>0</v>
      </c>
      <c r="CH102" s="61">
        <f t="shared" ref="CH102" si="193">CH103+CH107+CH111</f>
        <v>0</v>
      </c>
      <c r="CI102" s="61">
        <f t="shared" ref="CI102" si="194">CI103+CI107+CI111</f>
        <v>0</v>
      </c>
    </row>
    <row r="103" spans="2:87" s="50" customFormat="1" hidden="1" outlineLevel="1" x14ac:dyDescent="0.3">
      <c r="B103" s="72">
        <v>33</v>
      </c>
      <c r="C103" s="62" t="s">
        <v>222</v>
      </c>
      <c r="D103" s="54"/>
      <c r="E103" s="52">
        <v>0</v>
      </c>
      <c r="F103" s="52">
        <v>0</v>
      </c>
      <c r="G103" s="52">
        <v>0</v>
      </c>
      <c r="H103" s="52">
        <v>0</v>
      </c>
      <c r="I103" s="52">
        <v>0</v>
      </c>
      <c r="J103" s="52">
        <v>0</v>
      </c>
      <c r="K103" s="52">
        <v>0</v>
      </c>
      <c r="L103" s="52">
        <v>0</v>
      </c>
      <c r="M103" s="52">
        <v>0</v>
      </c>
      <c r="N103" s="52">
        <v>0</v>
      </c>
      <c r="O103" s="52">
        <v>0</v>
      </c>
      <c r="P103" s="52">
        <v>0</v>
      </c>
      <c r="Q103" s="52">
        <v>0</v>
      </c>
      <c r="S103" s="52">
        <v>0</v>
      </c>
      <c r="T103" s="52">
        <v>0</v>
      </c>
      <c r="U103" s="52">
        <v>0</v>
      </c>
      <c r="V103" s="52">
        <v>0</v>
      </c>
      <c r="W103" s="52">
        <v>0</v>
      </c>
      <c r="X103" s="52">
        <v>0</v>
      </c>
      <c r="Y103" s="52">
        <v>0</v>
      </c>
      <c r="Z103" s="52">
        <v>0</v>
      </c>
      <c r="AA103" s="52">
        <v>0</v>
      </c>
      <c r="AB103" s="52">
        <v>0</v>
      </c>
      <c r="AC103" s="52">
        <v>0</v>
      </c>
      <c r="AD103" s="52">
        <v>0</v>
      </c>
      <c r="AE103" s="52">
        <v>0</v>
      </c>
      <c r="AG103" s="52">
        <v>0</v>
      </c>
      <c r="AH103" s="52">
        <v>0</v>
      </c>
      <c r="AI103" s="52">
        <v>0</v>
      </c>
      <c r="AJ103" s="52">
        <v>0</v>
      </c>
      <c r="AK103" s="52">
        <v>0</v>
      </c>
      <c r="AL103" s="52">
        <v>0</v>
      </c>
      <c r="AM103" s="52">
        <v>0</v>
      </c>
      <c r="AN103" s="52">
        <v>0</v>
      </c>
      <c r="AO103" s="52">
        <v>0</v>
      </c>
      <c r="AP103" s="52">
        <v>0</v>
      </c>
      <c r="AQ103" s="52">
        <v>0</v>
      </c>
      <c r="AR103" s="52">
        <v>0</v>
      </c>
      <c r="AS103" s="52">
        <v>0</v>
      </c>
      <c r="AU103" s="52">
        <v>0</v>
      </c>
      <c r="AV103" s="52">
        <v>0</v>
      </c>
      <c r="AW103" s="52">
        <v>0</v>
      </c>
      <c r="AX103" s="52">
        <v>0</v>
      </c>
      <c r="AY103" s="52">
        <v>0</v>
      </c>
      <c r="AZ103" s="52">
        <v>0</v>
      </c>
      <c r="BA103" s="52">
        <v>0</v>
      </c>
      <c r="BB103" s="52">
        <v>0</v>
      </c>
      <c r="BC103" s="52">
        <v>0</v>
      </c>
      <c r="BD103" s="52">
        <v>0</v>
      </c>
      <c r="BE103" s="52">
        <v>0</v>
      </c>
      <c r="BF103" s="52">
        <v>0</v>
      </c>
      <c r="BG103" s="52">
        <v>0</v>
      </c>
      <c r="BI103" s="52">
        <f t="shared" si="142"/>
        <v>0</v>
      </c>
      <c r="BJ103" s="182">
        <f>SUM(BJ104:BJ106)</f>
        <v>0</v>
      </c>
      <c r="BK103" s="182">
        <f t="shared" ref="BK103:BU103" si="195">SUM(BK104:BK106)</f>
        <v>0</v>
      </c>
      <c r="BL103" s="182">
        <f t="shared" si="195"/>
        <v>0</v>
      </c>
      <c r="BM103" s="182">
        <f t="shared" si="195"/>
        <v>0</v>
      </c>
      <c r="BN103" s="182">
        <f t="shared" si="195"/>
        <v>0</v>
      </c>
      <c r="BO103" s="182">
        <f t="shared" si="195"/>
        <v>0</v>
      </c>
      <c r="BP103" s="182">
        <f t="shared" si="195"/>
        <v>0</v>
      </c>
      <c r="BQ103" s="182">
        <f t="shared" si="195"/>
        <v>0</v>
      </c>
      <c r="BR103" s="182">
        <f t="shared" si="195"/>
        <v>0</v>
      </c>
      <c r="BS103" s="182">
        <f t="shared" si="195"/>
        <v>0</v>
      </c>
      <c r="BT103" s="182">
        <f t="shared" si="195"/>
        <v>0</v>
      </c>
      <c r="BU103" s="182">
        <f t="shared" si="195"/>
        <v>0</v>
      </c>
      <c r="BW103" s="52">
        <f t="shared" si="143"/>
        <v>0</v>
      </c>
      <c r="BX103" s="52">
        <f>SUM(BX104:BX106)</f>
        <v>0</v>
      </c>
      <c r="BY103" s="52">
        <f t="shared" ref="BY103" si="196">SUM(BY104:BY106)</f>
        <v>0</v>
      </c>
      <c r="BZ103" s="52">
        <f t="shared" ref="BZ103" si="197">SUM(BZ104:BZ106)</f>
        <v>0</v>
      </c>
      <c r="CA103" s="52">
        <f t="shared" ref="CA103" si="198">SUM(CA104:CA106)</f>
        <v>0</v>
      </c>
      <c r="CB103" s="52">
        <f t="shared" ref="CB103" si="199">SUM(CB104:CB106)</f>
        <v>0</v>
      </c>
      <c r="CC103" s="52">
        <f t="shared" ref="CC103" si="200">SUM(CC104:CC106)</f>
        <v>0</v>
      </c>
      <c r="CD103" s="52">
        <f t="shared" ref="CD103" si="201">SUM(CD104:CD106)</f>
        <v>0</v>
      </c>
      <c r="CE103" s="52">
        <f t="shared" ref="CE103" si="202">SUM(CE104:CE106)</f>
        <v>0</v>
      </c>
      <c r="CF103" s="52">
        <f t="shared" ref="CF103" si="203">SUM(CF104:CF106)</f>
        <v>0</v>
      </c>
      <c r="CG103" s="52">
        <f t="shared" ref="CG103" si="204">SUM(CG104:CG106)</f>
        <v>0</v>
      </c>
      <c r="CH103" s="52">
        <f t="shared" ref="CH103" si="205">SUM(CH104:CH106)</f>
        <v>0</v>
      </c>
      <c r="CI103" s="52">
        <f t="shared" ref="CI103" si="206">SUM(CI104:CI106)</f>
        <v>0</v>
      </c>
    </row>
    <row r="104" spans="2:87" s="50" customFormat="1" hidden="1" outlineLevel="1" x14ac:dyDescent="0.3">
      <c r="B104" s="72">
        <v>34</v>
      </c>
      <c r="C104" s="59" t="s">
        <v>223</v>
      </c>
      <c r="D104" s="48"/>
      <c r="E104" s="52">
        <v>0</v>
      </c>
      <c r="F104" s="49">
        <v>0</v>
      </c>
      <c r="G104" s="49">
        <v>0</v>
      </c>
      <c r="H104" s="49">
        <v>0</v>
      </c>
      <c r="I104" s="49">
        <v>0</v>
      </c>
      <c r="J104" s="49">
        <v>0</v>
      </c>
      <c r="K104" s="49">
        <v>0</v>
      </c>
      <c r="L104" s="49">
        <v>0</v>
      </c>
      <c r="M104" s="49">
        <v>0</v>
      </c>
      <c r="N104" s="49">
        <v>0</v>
      </c>
      <c r="O104" s="49">
        <v>0</v>
      </c>
      <c r="P104" s="49">
        <v>0</v>
      </c>
      <c r="Q104" s="49">
        <v>0</v>
      </c>
      <c r="S104" s="52">
        <v>0</v>
      </c>
      <c r="T104" s="49">
        <v>0</v>
      </c>
      <c r="U104" s="49">
        <v>0</v>
      </c>
      <c r="V104" s="49">
        <v>0</v>
      </c>
      <c r="W104" s="49">
        <v>0</v>
      </c>
      <c r="X104" s="49">
        <v>0</v>
      </c>
      <c r="Y104" s="49">
        <v>0</v>
      </c>
      <c r="Z104" s="49">
        <v>0</v>
      </c>
      <c r="AA104" s="49">
        <v>0</v>
      </c>
      <c r="AB104" s="49">
        <v>0</v>
      </c>
      <c r="AC104" s="49">
        <v>0</v>
      </c>
      <c r="AD104" s="49">
        <v>0</v>
      </c>
      <c r="AE104" s="49">
        <v>0</v>
      </c>
      <c r="AG104" s="52">
        <v>0</v>
      </c>
      <c r="AH104" s="49">
        <v>0</v>
      </c>
      <c r="AI104" s="49">
        <v>0</v>
      </c>
      <c r="AJ104" s="49">
        <v>0</v>
      </c>
      <c r="AK104" s="49">
        <v>0</v>
      </c>
      <c r="AL104" s="49">
        <v>0</v>
      </c>
      <c r="AM104" s="49">
        <v>0</v>
      </c>
      <c r="AN104" s="49">
        <v>0</v>
      </c>
      <c r="AO104" s="49">
        <v>0</v>
      </c>
      <c r="AP104" s="49">
        <v>0</v>
      </c>
      <c r="AQ104" s="49">
        <v>0</v>
      </c>
      <c r="AR104" s="49">
        <v>0</v>
      </c>
      <c r="AS104" s="49">
        <v>0</v>
      </c>
      <c r="AU104" s="52">
        <v>0</v>
      </c>
      <c r="AV104" s="49">
        <v>0</v>
      </c>
      <c r="AW104" s="49">
        <v>0</v>
      </c>
      <c r="AX104" s="49">
        <v>0</v>
      </c>
      <c r="AY104" s="49">
        <v>0</v>
      </c>
      <c r="AZ104" s="49">
        <v>0</v>
      </c>
      <c r="BA104" s="49">
        <v>0</v>
      </c>
      <c r="BB104" s="49">
        <v>0</v>
      </c>
      <c r="BC104" s="49">
        <v>0</v>
      </c>
      <c r="BD104" s="49">
        <v>0</v>
      </c>
      <c r="BE104" s="49">
        <v>0</v>
      </c>
      <c r="BF104" s="49">
        <v>0</v>
      </c>
      <c r="BG104" s="49">
        <v>0</v>
      </c>
      <c r="BI104" s="52">
        <f t="shared" si="142"/>
        <v>0</v>
      </c>
      <c r="BJ104" s="180"/>
      <c r="BK104" s="180"/>
      <c r="BL104" s="180"/>
      <c r="BM104" s="180"/>
      <c r="BN104" s="180"/>
      <c r="BO104" s="180"/>
      <c r="BP104" s="180"/>
      <c r="BQ104" s="180"/>
      <c r="BR104" s="180"/>
      <c r="BS104" s="180"/>
      <c r="BT104" s="180"/>
      <c r="BU104" s="180"/>
      <c r="BW104" s="52">
        <f t="shared" si="143"/>
        <v>0</v>
      </c>
      <c r="BX104" s="92"/>
      <c r="BY104" s="92"/>
      <c r="BZ104" s="92"/>
      <c r="CA104" s="92"/>
      <c r="CB104" s="92"/>
      <c r="CC104" s="92"/>
      <c r="CD104" s="92"/>
      <c r="CE104" s="92"/>
      <c r="CF104" s="92"/>
      <c r="CG104" s="92"/>
      <c r="CH104" s="92"/>
      <c r="CI104" s="92"/>
    </row>
    <row r="105" spans="2:87" s="50" customFormat="1" hidden="1" outlineLevel="1" x14ac:dyDescent="0.3">
      <c r="B105" s="72">
        <v>35</v>
      </c>
      <c r="C105" s="59" t="s">
        <v>224</v>
      </c>
      <c r="D105" s="48"/>
      <c r="E105" s="52">
        <v>0</v>
      </c>
      <c r="F105" s="49">
        <v>0</v>
      </c>
      <c r="G105" s="49">
        <v>0</v>
      </c>
      <c r="H105" s="49">
        <v>0</v>
      </c>
      <c r="I105" s="49">
        <v>0</v>
      </c>
      <c r="J105" s="49">
        <v>0</v>
      </c>
      <c r="K105" s="49">
        <v>0</v>
      </c>
      <c r="L105" s="49">
        <v>0</v>
      </c>
      <c r="M105" s="49">
        <v>0</v>
      </c>
      <c r="N105" s="49">
        <v>0</v>
      </c>
      <c r="O105" s="49">
        <v>0</v>
      </c>
      <c r="P105" s="49">
        <v>0</v>
      </c>
      <c r="Q105" s="49">
        <v>0</v>
      </c>
      <c r="S105" s="52">
        <v>0</v>
      </c>
      <c r="T105" s="49">
        <v>0</v>
      </c>
      <c r="U105" s="49">
        <v>0</v>
      </c>
      <c r="V105" s="49">
        <v>0</v>
      </c>
      <c r="W105" s="49">
        <v>0</v>
      </c>
      <c r="X105" s="49">
        <v>0</v>
      </c>
      <c r="Y105" s="49">
        <v>0</v>
      </c>
      <c r="Z105" s="49">
        <v>0</v>
      </c>
      <c r="AA105" s="49">
        <v>0</v>
      </c>
      <c r="AB105" s="49">
        <v>0</v>
      </c>
      <c r="AC105" s="49">
        <v>0</v>
      </c>
      <c r="AD105" s="49">
        <v>0</v>
      </c>
      <c r="AE105" s="49">
        <v>0</v>
      </c>
      <c r="AG105" s="52">
        <v>0</v>
      </c>
      <c r="AH105" s="49">
        <v>0</v>
      </c>
      <c r="AI105" s="49">
        <v>0</v>
      </c>
      <c r="AJ105" s="49">
        <v>0</v>
      </c>
      <c r="AK105" s="49">
        <v>0</v>
      </c>
      <c r="AL105" s="49">
        <v>0</v>
      </c>
      <c r="AM105" s="49">
        <v>0</v>
      </c>
      <c r="AN105" s="49">
        <v>0</v>
      </c>
      <c r="AO105" s="49">
        <v>0</v>
      </c>
      <c r="AP105" s="49">
        <v>0</v>
      </c>
      <c r="AQ105" s="49">
        <v>0</v>
      </c>
      <c r="AR105" s="49">
        <v>0</v>
      </c>
      <c r="AS105" s="49">
        <v>0</v>
      </c>
      <c r="AU105" s="52">
        <v>0</v>
      </c>
      <c r="AV105" s="49">
        <v>0</v>
      </c>
      <c r="AW105" s="49">
        <v>0</v>
      </c>
      <c r="AX105" s="49">
        <v>0</v>
      </c>
      <c r="AY105" s="49">
        <v>0</v>
      </c>
      <c r="AZ105" s="49">
        <v>0</v>
      </c>
      <c r="BA105" s="49">
        <v>0</v>
      </c>
      <c r="BB105" s="49">
        <v>0</v>
      </c>
      <c r="BC105" s="49">
        <v>0</v>
      </c>
      <c r="BD105" s="49">
        <v>0</v>
      </c>
      <c r="BE105" s="49">
        <v>0</v>
      </c>
      <c r="BF105" s="49">
        <v>0</v>
      </c>
      <c r="BG105" s="49">
        <v>0</v>
      </c>
      <c r="BI105" s="52">
        <f t="shared" si="142"/>
        <v>0</v>
      </c>
      <c r="BJ105" s="180"/>
      <c r="BK105" s="180"/>
      <c r="BL105" s="180"/>
      <c r="BM105" s="180"/>
      <c r="BN105" s="180"/>
      <c r="BO105" s="180"/>
      <c r="BP105" s="180"/>
      <c r="BQ105" s="180"/>
      <c r="BR105" s="180"/>
      <c r="BS105" s="180"/>
      <c r="BT105" s="180"/>
      <c r="BU105" s="180"/>
      <c r="BW105" s="52">
        <f t="shared" si="143"/>
        <v>0</v>
      </c>
      <c r="BX105" s="92"/>
      <c r="BY105" s="92"/>
      <c r="BZ105" s="92"/>
      <c r="CA105" s="92"/>
      <c r="CB105" s="92"/>
      <c r="CC105" s="92"/>
      <c r="CD105" s="92"/>
      <c r="CE105" s="92"/>
      <c r="CF105" s="92"/>
      <c r="CG105" s="92"/>
      <c r="CH105" s="92"/>
      <c r="CI105" s="92"/>
    </row>
    <row r="106" spans="2:87" s="50" customFormat="1" hidden="1" outlineLevel="1" x14ac:dyDescent="0.3">
      <c r="B106" s="72">
        <v>36</v>
      </c>
      <c r="C106" s="59" t="s">
        <v>225</v>
      </c>
      <c r="D106" s="48"/>
      <c r="E106" s="52">
        <v>0</v>
      </c>
      <c r="F106" s="49">
        <v>0</v>
      </c>
      <c r="G106" s="49">
        <v>0</v>
      </c>
      <c r="H106" s="49">
        <v>0</v>
      </c>
      <c r="I106" s="49">
        <v>0</v>
      </c>
      <c r="J106" s="49">
        <v>0</v>
      </c>
      <c r="K106" s="49">
        <v>0</v>
      </c>
      <c r="L106" s="49">
        <v>0</v>
      </c>
      <c r="M106" s="49">
        <v>0</v>
      </c>
      <c r="N106" s="49">
        <v>0</v>
      </c>
      <c r="O106" s="49">
        <v>0</v>
      </c>
      <c r="P106" s="49">
        <v>0</v>
      </c>
      <c r="Q106" s="49">
        <v>0</v>
      </c>
      <c r="S106" s="52">
        <v>0</v>
      </c>
      <c r="T106" s="49">
        <v>0</v>
      </c>
      <c r="U106" s="49">
        <v>0</v>
      </c>
      <c r="V106" s="49">
        <v>0</v>
      </c>
      <c r="W106" s="49">
        <v>0</v>
      </c>
      <c r="X106" s="49">
        <v>0</v>
      </c>
      <c r="Y106" s="49">
        <v>0</v>
      </c>
      <c r="Z106" s="49">
        <v>0</v>
      </c>
      <c r="AA106" s="49">
        <v>0</v>
      </c>
      <c r="AB106" s="49">
        <v>0</v>
      </c>
      <c r="AC106" s="49">
        <v>0</v>
      </c>
      <c r="AD106" s="49">
        <v>0</v>
      </c>
      <c r="AE106" s="49">
        <v>0</v>
      </c>
      <c r="AG106" s="52">
        <v>0</v>
      </c>
      <c r="AH106" s="49">
        <v>0</v>
      </c>
      <c r="AI106" s="49">
        <v>0</v>
      </c>
      <c r="AJ106" s="49">
        <v>0</v>
      </c>
      <c r="AK106" s="49">
        <v>0</v>
      </c>
      <c r="AL106" s="49">
        <v>0</v>
      </c>
      <c r="AM106" s="49">
        <v>0</v>
      </c>
      <c r="AN106" s="49">
        <v>0</v>
      </c>
      <c r="AO106" s="49">
        <v>0</v>
      </c>
      <c r="AP106" s="49">
        <v>0</v>
      </c>
      <c r="AQ106" s="49">
        <v>0</v>
      </c>
      <c r="AR106" s="49">
        <v>0</v>
      </c>
      <c r="AS106" s="49">
        <v>0</v>
      </c>
      <c r="AU106" s="52">
        <v>0</v>
      </c>
      <c r="AV106" s="49">
        <v>0</v>
      </c>
      <c r="AW106" s="49">
        <v>0</v>
      </c>
      <c r="AX106" s="49">
        <v>0</v>
      </c>
      <c r="AY106" s="49">
        <v>0</v>
      </c>
      <c r="AZ106" s="49">
        <v>0</v>
      </c>
      <c r="BA106" s="49">
        <v>0</v>
      </c>
      <c r="BB106" s="49">
        <v>0</v>
      </c>
      <c r="BC106" s="49">
        <v>0</v>
      </c>
      <c r="BD106" s="49">
        <v>0</v>
      </c>
      <c r="BE106" s="49">
        <v>0</v>
      </c>
      <c r="BF106" s="49">
        <v>0</v>
      </c>
      <c r="BG106" s="49">
        <v>0</v>
      </c>
      <c r="BI106" s="52">
        <f t="shared" si="142"/>
        <v>0</v>
      </c>
      <c r="BJ106" s="180"/>
      <c r="BK106" s="180"/>
      <c r="BL106" s="180"/>
      <c r="BM106" s="180"/>
      <c r="BN106" s="180"/>
      <c r="BO106" s="180"/>
      <c r="BP106" s="180"/>
      <c r="BQ106" s="180"/>
      <c r="BR106" s="180"/>
      <c r="BS106" s="180"/>
      <c r="BT106" s="180"/>
      <c r="BU106" s="180"/>
      <c r="BW106" s="52">
        <f t="shared" si="143"/>
        <v>0</v>
      </c>
      <c r="BX106" s="92"/>
      <c r="BY106" s="92"/>
      <c r="BZ106" s="92"/>
      <c r="CA106" s="92"/>
      <c r="CB106" s="92"/>
      <c r="CC106" s="92"/>
      <c r="CD106" s="92"/>
      <c r="CE106" s="92"/>
      <c r="CF106" s="92"/>
      <c r="CG106" s="92"/>
      <c r="CH106" s="92"/>
      <c r="CI106" s="92"/>
    </row>
    <row r="107" spans="2:87" s="50" customFormat="1" hidden="1" outlineLevel="1" x14ac:dyDescent="0.3">
      <c r="B107" s="72">
        <v>37</v>
      </c>
      <c r="C107" s="62" t="s">
        <v>226</v>
      </c>
      <c r="D107" s="54"/>
      <c r="E107" s="52">
        <v>0</v>
      </c>
      <c r="F107" s="52">
        <v>0</v>
      </c>
      <c r="G107" s="52">
        <v>0</v>
      </c>
      <c r="H107" s="52">
        <v>0</v>
      </c>
      <c r="I107" s="52">
        <v>0</v>
      </c>
      <c r="J107" s="52">
        <v>0</v>
      </c>
      <c r="K107" s="52">
        <v>0</v>
      </c>
      <c r="L107" s="52">
        <v>0</v>
      </c>
      <c r="M107" s="52">
        <v>0</v>
      </c>
      <c r="N107" s="52">
        <v>0</v>
      </c>
      <c r="O107" s="52">
        <v>0</v>
      </c>
      <c r="P107" s="52">
        <v>0</v>
      </c>
      <c r="Q107" s="52">
        <v>0</v>
      </c>
      <c r="S107" s="52">
        <v>0</v>
      </c>
      <c r="T107" s="52">
        <v>0</v>
      </c>
      <c r="U107" s="52">
        <v>0</v>
      </c>
      <c r="V107" s="52">
        <v>0</v>
      </c>
      <c r="W107" s="52">
        <v>0</v>
      </c>
      <c r="X107" s="52">
        <v>0</v>
      </c>
      <c r="Y107" s="52">
        <v>0</v>
      </c>
      <c r="Z107" s="52">
        <v>0</v>
      </c>
      <c r="AA107" s="52">
        <v>0</v>
      </c>
      <c r="AB107" s="52">
        <v>0</v>
      </c>
      <c r="AC107" s="52">
        <v>0</v>
      </c>
      <c r="AD107" s="52">
        <v>0</v>
      </c>
      <c r="AE107" s="52">
        <v>0</v>
      </c>
      <c r="AG107" s="52">
        <v>0</v>
      </c>
      <c r="AH107" s="52">
        <v>0</v>
      </c>
      <c r="AI107" s="52">
        <v>0</v>
      </c>
      <c r="AJ107" s="52">
        <v>0</v>
      </c>
      <c r="AK107" s="52">
        <v>0</v>
      </c>
      <c r="AL107" s="52">
        <v>0</v>
      </c>
      <c r="AM107" s="52">
        <v>0</v>
      </c>
      <c r="AN107" s="52">
        <v>0</v>
      </c>
      <c r="AO107" s="52">
        <v>0</v>
      </c>
      <c r="AP107" s="52">
        <v>0</v>
      </c>
      <c r="AQ107" s="52">
        <v>0</v>
      </c>
      <c r="AR107" s="52">
        <v>0</v>
      </c>
      <c r="AS107" s="52">
        <v>0</v>
      </c>
      <c r="AU107" s="52">
        <v>0</v>
      </c>
      <c r="AV107" s="52">
        <v>0</v>
      </c>
      <c r="AW107" s="52">
        <v>0</v>
      </c>
      <c r="AX107" s="52">
        <v>0</v>
      </c>
      <c r="AY107" s="52">
        <v>0</v>
      </c>
      <c r="AZ107" s="52">
        <v>0</v>
      </c>
      <c r="BA107" s="52">
        <v>0</v>
      </c>
      <c r="BB107" s="52">
        <v>0</v>
      </c>
      <c r="BC107" s="52">
        <v>0</v>
      </c>
      <c r="BD107" s="52">
        <v>0</v>
      </c>
      <c r="BE107" s="52">
        <v>0</v>
      </c>
      <c r="BF107" s="52">
        <v>0</v>
      </c>
      <c r="BG107" s="52">
        <v>0</v>
      </c>
      <c r="BI107" s="52">
        <f t="shared" si="142"/>
        <v>0</v>
      </c>
      <c r="BJ107" s="182">
        <f>SUM(BJ108:BJ110)</f>
        <v>0</v>
      </c>
      <c r="BK107" s="182">
        <f t="shared" ref="BK107:BU107" si="207">SUM(BK108:BK110)</f>
        <v>0</v>
      </c>
      <c r="BL107" s="182">
        <f t="shared" si="207"/>
        <v>0</v>
      </c>
      <c r="BM107" s="182">
        <f t="shared" si="207"/>
        <v>0</v>
      </c>
      <c r="BN107" s="182">
        <f t="shared" si="207"/>
        <v>0</v>
      </c>
      <c r="BO107" s="182">
        <f t="shared" si="207"/>
        <v>0</v>
      </c>
      <c r="BP107" s="182">
        <f t="shared" si="207"/>
        <v>0</v>
      </c>
      <c r="BQ107" s="182">
        <f t="shared" si="207"/>
        <v>0</v>
      </c>
      <c r="BR107" s="182">
        <f t="shared" si="207"/>
        <v>0</v>
      </c>
      <c r="BS107" s="182">
        <f t="shared" si="207"/>
        <v>0</v>
      </c>
      <c r="BT107" s="182">
        <f t="shared" si="207"/>
        <v>0</v>
      </c>
      <c r="BU107" s="182">
        <f t="shared" si="207"/>
        <v>0</v>
      </c>
      <c r="BW107" s="52">
        <f t="shared" si="143"/>
        <v>0</v>
      </c>
      <c r="BX107" s="52">
        <f>SUM(BX108:BX110)</f>
        <v>0</v>
      </c>
      <c r="BY107" s="52">
        <f t="shared" ref="BY107" si="208">SUM(BY108:BY110)</f>
        <v>0</v>
      </c>
      <c r="BZ107" s="52">
        <f t="shared" ref="BZ107" si="209">SUM(BZ108:BZ110)</f>
        <v>0</v>
      </c>
      <c r="CA107" s="52">
        <f t="shared" ref="CA107" si="210">SUM(CA108:CA110)</f>
        <v>0</v>
      </c>
      <c r="CB107" s="52">
        <f t="shared" ref="CB107" si="211">SUM(CB108:CB110)</f>
        <v>0</v>
      </c>
      <c r="CC107" s="52">
        <f t="shared" ref="CC107" si="212">SUM(CC108:CC110)</f>
        <v>0</v>
      </c>
      <c r="CD107" s="52">
        <f t="shared" ref="CD107" si="213">SUM(CD108:CD110)</f>
        <v>0</v>
      </c>
      <c r="CE107" s="52">
        <f t="shared" ref="CE107" si="214">SUM(CE108:CE110)</f>
        <v>0</v>
      </c>
      <c r="CF107" s="52">
        <f t="shared" ref="CF107" si="215">SUM(CF108:CF110)</f>
        <v>0</v>
      </c>
      <c r="CG107" s="52">
        <f t="shared" ref="CG107" si="216">SUM(CG108:CG110)</f>
        <v>0</v>
      </c>
      <c r="CH107" s="52">
        <f t="shared" ref="CH107" si="217">SUM(CH108:CH110)</f>
        <v>0</v>
      </c>
      <c r="CI107" s="52">
        <f t="shared" ref="CI107" si="218">SUM(CI108:CI110)</f>
        <v>0</v>
      </c>
    </row>
    <row r="108" spans="2:87" s="50" customFormat="1" hidden="1" outlineLevel="1" x14ac:dyDescent="0.3">
      <c r="B108" s="72">
        <v>38</v>
      </c>
      <c r="C108" s="59" t="s">
        <v>227</v>
      </c>
      <c r="D108" s="48"/>
      <c r="E108" s="52">
        <v>0</v>
      </c>
      <c r="F108" s="49">
        <v>0</v>
      </c>
      <c r="G108" s="49">
        <v>0</v>
      </c>
      <c r="H108" s="49">
        <v>0</v>
      </c>
      <c r="I108" s="49">
        <v>0</v>
      </c>
      <c r="J108" s="49">
        <v>0</v>
      </c>
      <c r="K108" s="49">
        <v>0</v>
      </c>
      <c r="L108" s="49">
        <v>0</v>
      </c>
      <c r="M108" s="49">
        <v>0</v>
      </c>
      <c r="N108" s="49">
        <v>0</v>
      </c>
      <c r="O108" s="49">
        <v>0</v>
      </c>
      <c r="P108" s="49">
        <v>0</v>
      </c>
      <c r="Q108" s="49">
        <v>0</v>
      </c>
      <c r="S108" s="52">
        <v>0</v>
      </c>
      <c r="T108" s="49">
        <v>0</v>
      </c>
      <c r="U108" s="49">
        <v>0</v>
      </c>
      <c r="V108" s="49">
        <v>0</v>
      </c>
      <c r="W108" s="49">
        <v>0</v>
      </c>
      <c r="X108" s="49">
        <v>0</v>
      </c>
      <c r="Y108" s="49">
        <v>0</v>
      </c>
      <c r="Z108" s="49">
        <v>0</v>
      </c>
      <c r="AA108" s="49">
        <v>0</v>
      </c>
      <c r="AB108" s="49">
        <v>0</v>
      </c>
      <c r="AC108" s="49">
        <v>0</v>
      </c>
      <c r="AD108" s="49">
        <v>0</v>
      </c>
      <c r="AE108" s="49">
        <v>0</v>
      </c>
      <c r="AG108" s="52">
        <v>0</v>
      </c>
      <c r="AH108" s="49">
        <v>0</v>
      </c>
      <c r="AI108" s="49">
        <v>0</v>
      </c>
      <c r="AJ108" s="49">
        <v>0</v>
      </c>
      <c r="AK108" s="49">
        <v>0</v>
      </c>
      <c r="AL108" s="49">
        <v>0</v>
      </c>
      <c r="AM108" s="49">
        <v>0</v>
      </c>
      <c r="AN108" s="49">
        <v>0</v>
      </c>
      <c r="AO108" s="49">
        <v>0</v>
      </c>
      <c r="AP108" s="49">
        <v>0</v>
      </c>
      <c r="AQ108" s="49">
        <v>0</v>
      </c>
      <c r="AR108" s="49">
        <v>0</v>
      </c>
      <c r="AS108" s="49">
        <v>0</v>
      </c>
      <c r="AU108" s="52">
        <v>0</v>
      </c>
      <c r="AV108" s="49">
        <v>0</v>
      </c>
      <c r="AW108" s="49">
        <v>0</v>
      </c>
      <c r="AX108" s="49">
        <v>0</v>
      </c>
      <c r="AY108" s="49">
        <v>0</v>
      </c>
      <c r="AZ108" s="49">
        <v>0</v>
      </c>
      <c r="BA108" s="49">
        <v>0</v>
      </c>
      <c r="BB108" s="49">
        <v>0</v>
      </c>
      <c r="BC108" s="49">
        <v>0</v>
      </c>
      <c r="BD108" s="49">
        <v>0</v>
      </c>
      <c r="BE108" s="49">
        <v>0</v>
      </c>
      <c r="BF108" s="49">
        <v>0</v>
      </c>
      <c r="BG108" s="49">
        <v>0</v>
      </c>
      <c r="BI108" s="52">
        <f t="shared" si="142"/>
        <v>0</v>
      </c>
      <c r="BJ108" s="180"/>
      <c r="BK108" s="180"/>
      <c r="BL108" s="180"/>
      <c r="BM108" s="180"/>
      <c r="BN108" s="180"/>
      <c r="BO108" s="180"/>
      <c r="BP108" s="180"/>
      <c r="BQ108" s="180"/>
      <c r="BR108" s="180"/>
      <c r="BS108" s="180"/>
      <c r="BT108" s="180"/>
      <c r="BU108" s="180"/>
      <c r="BW108" s="52">
        <f t="shared" si="143"/>
        <v>0</v>
      </c>
      <c r="BX108" s="92"/>
      <c r="BY108" s="92"/>
      <c r="BZ108" s="92"/>
      <c r="CA108" s="92"/>
      <c r="CB108" s="92"/>
      <c r="CC108" s="92"/>
      <c r="CD108" s="92"/>
      <c r="CE108" s="92"/>
      <c r="CF108" s="92"/>
      <c r="CG108" s="92"/>
      <c r="CH108" s="92"/>
      <c r="CI108" s="92"/>
    </row>
    <row r="109" spans="2:87" s="50" customFormat="1" hidden="1" outlineLevel="1" x14ac:dyDescent="0.3">
      <c r="B109" s="72">
        <v>39</v>
      </c>
      <c r="C109" s="59" t="s">
        <v>228</v>
      </c>
      <c r="D109" s="48"/>
      <c r="E109" s="52">
        <v>0</v>
      </c>
      <c r="F109" s="49">
        <v>0</v>
      </c>
      <c r="G109" s="49">
        <v>0</v>
      </c>
      <c r="H109" s="49">
        <v>0</v>
      </c>
      <c r="I109" s="49">
        <v>0</v>
      </c>
      <c r="J109" s="49">
        <v>0</v>
      </c>
      <c r="K109" s="49">
        <v>0</v>
      </c>
      <c r="L109" s="49">
        <v>0</v>
      </c>
      <c r="M109" s="49">
        <v>0</v>
      </c>
      <c r="N109" s="49">
        <v>0</v>
      </c>
      <c r="O109" s="49">
        <v>0</v>
      </c>
      <c r="P109" s="49">
        <v>0</v>
      </c>
      <c r="Q109" s="49">
        <v>0</v>
      </c>
      <c r="S109" s="52">
        <v>0</v>
      </c>
      <c r="T109" s="49">
        <v>0</v>
      </c>
      <c r="U109" s="49">
        <v>0</v>
      </c>
      <c r="V109" s="49">
        <v>0</v>
      </c>
      <c r="W109" s="49">
        <v>0</v>
      </c>
      <c r="X109" s="49">
        <v>0</v>
      </c>
      <c r="Y109" s="49">
        <v>0</v>
      </c>
      <c r="Z109" s="49">
        <v>0</v>
      </c>
      <c r="AA109" s="49">
        <v>0</v>
      </c>
      <c r="AB109" s="49">
        <v>0</v>
      </c>
      <c r="AC109" s="49">
        <v>0</v>
      </c>
      <c r="AD109" s="49">
        <v>0</v>
      </c>
      <c r="AE109" s="49">
        <v>0</v>
      </c>
      <c r="AG109" s="52">
        <v>0</v>
      </c>
      <c r="AH109" s="49">
        <v>0</v>
      </c>
      <c r="AI109" s="49">
        <v>0</v>
      </c>
      <c r="AJ109" s="49">
        <v>0</v>
      </c>
      <c r="AK109" s="49">
        <v>0</v>
      </c>
      <c r="AL109" s="49">
        <v>0</v>
      </c>
      <c r="AM109" s="49">
        <v>0</v>
      </c>
      <c r="AN109" s="49">
        <v>0</v>
      </c>
      <c r="AO109" s="49">
        <v>0</v>
      </c>
      <c r="AP109" s="49">
        <v>0</v>
      </c>
      <c r="AQ109" s="49">
        <v>0</v>
      </c>
      <c r="AR109" s="49">
        <v>0</v>
      </c>
      <c r="AS109" s="49">
        <v>0</v>
      </c>
      <c r="AU109" s="52">
        <v>0</v>
      </c>
      <c r="AV109" s="49">
        <v>0</v>
      </c>
      <c r="AW109" s="49">
        <v>0</v>
      </c>
      <c r="AX109" s="49">
        <v>0</v>
      </c>
      <c r="AY109" s="49">
        <v>0</v>
      </c>
      <c r="AZ109" s="49">
        <v>0</v>
      </c>
      <c r="BA109" s="49">
        <v>0</v>
      </c>
      <c r="BB109" s="49">
        <v>0</v>
      </c>
      <c r="BC109" s="49">
        <v>0</v>
      </c>
      <c r="BD109" s="49">
        <v>0</v>
      </c>
      <c r="BE109" s="49">
        <v>0</v>
      </c>
      <c r="BF109" s="49">
        <v>0</v>
      </c>
      <c r="BG109" s="49">
        <v>0</v>
      </c>
      <c r="BI109" s="52">
        <f t="shared" si="142"/>
        <v>0</v>
      </c>
      <c r="BJ109" s="180"/>
      <c r="BK109" s="180"/>
      <c r="BL109" s="180"/>
      <c r="BM109" s="180"/>
      <c r="BN109" s="180"/>
      <c r="BO109" s="180"/>
      <c r="BP109" s="180"/>
      <c r="BQ109" s="180"/>
      <c r="BR109" s="180"/>
      <c r="BS109" s="180"/>
      <c r="BT109" s="180"/>
      <c r="BU109" s="180"/>
      <c r="BW109" s="52">
        <f t="shared" si="143"/>
        <v>0</v>
      </c>
      <c r="BX109" s="92"/>
      <c r="BY109" s="92"/>
      <c r="BZ109" s="92"/>
      <c r="CA109" s="92"/>
      <c r="CB109" s="92"/>
      <c r="CC109" s="92"/>
      <c r="CD109" s="92"/>
      <c r="CE109" s="92"/>
      <c r="CF109" s="92"/>
      <c r="CG109" s="92"/>
      <c r="CH109" s="92"/>
      <c r="CI109" s="92"/>
    </row>
    <row r="110" spans="2:87" s="50" customFormat="1" hidden="1" outlineLevel="1" x14ac:dyDescent="0.3">
      <c r="B110" s="72">
        <v>40</v>
      </c>
      <c r="C110" s="59" t="s">
        <v>229</v>
      </c>
      <c r="D110" s="48"/>
      <c r="E110" s="52">
        <v>0</v>
      </c>
      <c r="F110" s="49">
        <v>0</v>
      </c>
      <c r="G110" s="49">
        <v>0</v>
      </c>
      <c r="H110" s="49">
        <v>0</v>
      </c>
      <c r="I110" s="49">
        <v>0</v>
      </c>
      <c r="J110" s="49">
        <v>0</v>
      </c>
      <c r="K110" s="49">
        <v>0</v>
      </c>
      <c r="L110" s="49">
        <v>0</v>
      </c>
      <c r="M110" s="49">
        <v>0</v>
      </c>
      <c r="N110" s="49">
        <v>0</v>
      </c>
      <c r="O110" s="49">
        <v>0</v>
      </c>
      <c r="P110" s="49">
        <v>0</v>
      </c>
      <c r="Q110" s="49">
        <v>0</v>
      </c>
      <c r="S110" s="52">
        <v>0</v>
      </c>
      <c r="T110" s="49">
        <v>0</v>
      </c>
      <c r="U110" s="49">
        <v>0</v>
      </c>
      <c r="V110" s="49">
        <v>0</v>
      </c>
      <c r="W110" s="49">
        <v>0</v>
      </c>
      <c r="X110" s="49">
        <v>0</v>
      </c>
      <c r="Y110" s="49">
        <v>0</v>
      </c>
      <c r="Z110" s="49">
        <v>0</v>
      </c>
      <c r="AA110" s="49">
        <v>0</v>
      </c>
      <c r="AB110" s="49">
        <v>0</v>
      </c>
      <c r="AC110" s="49">
        <v>0</v>
      </c>
      <c r="AD110" s="49">
        <v>0</v>
      </c>
      <c r="AE110" s="49">
        <v>0</v>
      </c>
      <c r="AG110" s="52">
        <v>0</v>
      </c>
      <c r="AH110" s="49">
        <v>0</v>
      </c>
      <c r="AI110" s="49">
        <v>0</v>
      </c>
      <c r="AJ110" s="49">
        <v>0</v>
      </c>
      <c r="AK110" s="49">
        <v>0</v>
      </c>
      <c r="AL110" s="49">
        <v>0</v>
      </c>
      <c r="AM110" s="49">
        <v>0</v>
      </c>
      <c r="AN110" s="49">
        <v>0</v>
      </c>
      <c r="AO110" s="49">
        <v>0</v>
      </c>
      <c r="AP110" s="49">
        <v>0</v>
      </c>
      <c r="AQ110" s="49">
        <v>0</v>
      </c>
      <c r="AR110" s="49">
        <v>0</v>
      </c>
      <c r="AS110" s="49">
        <v>0</v>
      </c>
      <c r="AU110" s="52">
        <v>0</v>
      </c>
      <c r="AV110" s="49">
        <v>0</v>
      </c>
      <c r="AW110" s="49">
        <v>0</v>
      </c>
      <c r="AX110" s="49">
        <v>0</v>
      </c>
      <c r="AY110" s="49">
        <v>0</v>
      </c>
      <c r="AZ110" s="49">
        <v>0</v>
      </c>
      <c r="BA110" s="49">
        <v>0</v>
      </c>
      <c r="BB110" s="49">
        <v>0</v>
      </c>
      <c r="BC110" s="49">
        <v>0</v>
      </c>
      <c r="BD110" s="49">
        <v>0</v>
      </c>
      <c r="BE110" s="49">
        <v>0</v>
      </c>
      <c r="BF110" s="49">
        <v>0</v>
      </c>
      <c r="BG110" s="49">
        <v>0</v>
      </c>
      <c r="BI110" s="52">
        <f t="shared" si="142"/>
        <v>0</v>
      </c>
      <c r="BJ110" s="180"/>
      <c r="BK110" s="180"/>
      <c r="BL110" s="180"/>
      <c r="BM110" s="180"/>
      <c r="BN110" s="180"/>
      <c r="BO110" s="180"/>
      <c r="BP110" s="180"/>
      <c r="BQ110" s="180"/>
      <c r="BR110" s="180"/>
      <c r="BS110" s="180"/>
      <c r="BT110" s="180"/>
      <c r="BU110" s="180"/>
      <c r="BW110" s="52">
        <f t="shared" si="143"/>
        <v>0</v>
      </c>
      <c r="BX110" s="92"/>
      <c r="BY110" s="92"/>
      <c r="BZ110" s="92"/>
      <c r="CA110" s="92"/>
      <c r="CB110" s="92"/>
      <c r="CC110" s="92"/>
      <c r="CD110" s="92"/>
      <c r="CE110" s="92"/>
      <c r="CF110" s="92"/>
      <c r="CG110" s="92"/>
      <c r="CH110" s="92"/>
      <c r="CI110" s="92"/>
    </row>
    <row r="111" spans="2:87" s="50" customFormat="1" hidden="1" outlineLevel="1" x14ac:dyDescent="0.3">
      <c r="B111" s="72">
        <v>41</v>
      </c>
      <c r="C111" s="62" t="s">
        <v>230</v>
      </c>
      <c r="D111" s="54"/>
      <c r="E111" s="52">
        <v>0</v>
      </c>
      <c r="F111" s="52">
        <v>0</v>
      </c>
      <c r="G111" s="52">
        <v>0</v>
      </c>
      <c r="H111" s="52">
        <v>0</v>
      </c>
      <c r="I111" s="52">
        <v>0</v>
      </c>
      <c r="J111" s="52">
        <v>0</v>
      </c>
      <c r="K111" s="52">
        <v>0</v>
      </c>
      <c r="L111" s="52">
        <v>0</v>
      </c>
      <c r="M111" s="52">
        <v>0</v>
      </c>
      <c r="N111" s="52">
        <v>0</v>
      </c>
      <c r="O111" s="52">
        <v>0</v>
      </c>
      <c r="P111" s="52">
        <v>0</v>
      </c>
      <c r="Q111" s="52">
        <v>0</v>
      </c>
      <c r="S111" s="52">
        <v>0</v>
      </c>
      <c r="T111" s="52">
        <v>0</v>
      </c>
      <c r="U111" s="52">
        <v>0</v>
      </c>
      <c r="V111" s="52">
        <v>0</v>
      </c>
      <c r="W111" s="52">
        <v>0</v>
      </c>
      <c r="X111" s="52">
        <v>0</v>
      </c>
      <c r="Y111" s="52">
        <v>0</v>
      </c>
      <c r="Z111" s="52">
        <v>0</v>
      </c>
      <c r="AA111" s="52">
        <v>0</v>
      </c>
      <c r="AB111" s="52">
        <v>0</v>
      </c>
      <c r="AC111" s="52">
        <v>0</v>
      </c>
      <c r="AD111" s="52">
        <v>0</v>
      </c>
      <c r="AE111" s="52">
        <v>0</v>
      </c>
      <c r="AG111" s="52">
        <v>0</v>
      </c>
      <c r="AH111" s="52">
        <v>0</v>
      </c>
      <c r="AI111" s="52">
        <v>0</v>
      </c>
      <c r="AJ111" s="52">
        <v>0</v>
      </c>
      <c r="AK111" s="52">
        <v>0</v>
      </c>
      <c r="AL111" s="52">
        <v>0</v>
      </c>
      <c r="AM111" s="52">
        <v>0</v>
      </c>
      <c r="AN111" s="52">
        <v>0</v>
      </c>
      <c r="AO111" s="52">
        <v>0</v>
      </c>
      <c r="AP111" s="52">
        <v>0</v>
      </c>
      <c r="AQ111" s="52">
        <v>0</v>
      </c>
      <c r="AR111" s="52">
        <v>0</v>
      </c>
      <c r="AS111" s="52">
        <v>0</v>
      </c>
      <c r="AU111" s="52">
        <v>0</v>
      </c>
      <c r="AV111" s="52">
        <v>0</v>
      </c>
      <c r="AW111" s="52">
        <v>0</v>
      </c>
      <c r="AX111" s="52">
        <v>0</v>
      </c>
      <c r="AY111" s="52">
        <v>0</v>
      </c>
      <c r="AZ111" s="52">
        <v>0</v>
      </c>
      <c r="BA111" s="52">
        <v>0</v>
      </c>
      <c r="BB111" s="52">
        <v>0</v>
      </c>
      <c r="BC111" s="52">
        <v>0</v>
      </c>
      <c r="BD111" s="52">
        <v>0</v>
      </c>
      <c r="BE111" s="52">
        <v>0</v>
      </c>
      <c r="BF111" s="52">
        <v>0</v>
      </c>
      <c r="BG111" s="52">
        <v>0</v>
      </c>
      <c r="BI111" s="52">
        <f t="shared" si="142"/>
        <v>0</v>
      </c>
      <c r="BJ111" s="182">
        <f>SUM(BJ112:BJ114)</f>
        <v>0</v>
      </c>
      <c r="BK111" s="182">
        <f t="shared" ref="BK111:BU111" si="219">SUM(BK112:BK114)</f>
        <v>0</v>
      </c>
      <c r="BL111" s="182">
        <f t="shared" si="219"/>
        <v>0</v>
      </c>
      <c r="BM111" s="182">
        <f t="shared" si="219"/>
        <v>0</v>
      </c>
      <c r="BN111" s="182">
        <f t="shared" si="219"/>
        <v>0</v>
      </c>
      <c r="BO111" s="182">
        <f t="shared" si="219"/>
        <v>0</v>
      </c>
      <c r="BP111" s="182">
        <f t="shared" si="219"/>
        <v>0</v>
      </c>
      <c r="BQ111" s="182">
        <f t="shared" si="219"/>
        <v>0</v>
      </c>
      <c r="BR111" s="182">
        <f t="shared" si="219"/>
        <v>0</v>
      </c>
      <c r="BS111" s="182">
        <f t="shared" si="219"/>
        <v>0</v>
      </c>
      <c r="BT111" s="182">
        <f t="shared" si="219"/>
        <v>0</v>
      </c>
      <c r="BU111" s="182">
        <f t="shared" si="219"/>
        <v>0</v>
      </c>
      <c r="BW111" s="52">
        <f t="shared" si="143"/>
        <v>0</v>
      </c>
      <c r="BX111" s="52">
        <f>SUM(BX112:BX114)</f>
        <v>0</v>
      </c>
      <c r="BY111" s="52">
        <f t="shared" ref="BY111" si="220">SUM(BY112:BY114)</f>
        <v>0</v>
      </c>
      <c r="BZ111" s="52">
        <f t="shared" ref="BZ111" si="221">SUM(BZ112:BZ114)</f>
        <v>0</v>
      </c>
      <c r="CA111" s="52">
        <f t="shared" ref="CA111" si="222">SUM(CA112:CA114)</f>
        <v>0</v>
      </c>
      <c r="CB111" s="52">
        <f t="shared" ref="CB111" si="223">SUM(CB112:CB114)</f>
        <v>0</v>
      </c>
      <c r="CC111" s="52">
        <f t="shared" ref="CC111" si="224">SUM(CC112:CC114)</f>
        <v>0</v>
      </c>
      <c r="CD111" s="52">
        <f t="shared" ref="CD111" si="225">SUM(CD112:CD114)</f>
        <v>0</v>
      </c>
      <c r="CE111" s="52">
        <f t="shared" ref="CE111" si="226">SUM(CE112:CE114)</f>
        <v>0</v>
      </c>
      <c r="CF111" s="52">
        <f t="shared" ref="CF111" si="227">SUM(CF112:CF114)</f>
        <v>0</v>
      </c>
      <c r="CG111" s="52">
        <f t="shared" ref="CG111" si="228">SUM(CG112:CG114)</f>
        <v>0</v>
      </c>
      <c r="CH111" s="52">
        <f t="shared" ref="CH111" si="229">SUM(CH112:CH114)</f>
        <v>0</v>
      </c>
      <c r="CI111" s="52">
        <f t="shared" ref="CI111" si="230">SUM(CI112:CI114)</f>
        <v>0</v>
      </c>
    </row>
    <row r="112" spans="2:87" s="50" customFormat="1" hidden="1" outlineLevel="1" x14ac:dyDescent="0.3">
      <c r="B112" s="72">
        <v>42</v>
      </c>
      <c r="C112" s="59" t="s">
        <v>231</v>
      </c>
      <c r="D112" s="48"/>
      <c r="E112" s="52">
        <v>0</v>
      </c>
      <c r="F112" s="49">
        <v>0</v>
      </c>
      <c r="G112" s="49">
        <v>0</v>
      </c>
      <c r="H112" s="49">
        <v>0</v>
      </c>
      <c r="I112" s="49">
        <v>0</v>
      </c>
      <c r="J112" s="49">
        <v>0</v>
      </c>
      <c r="K112" s="49">
        <v>0</v>
      </c>
      <c r="L112" s="49">
        <v>0</v>
      </c>
      <c r="M112" s="49">
        <v>0</v>
      </c>
      <c r="N112" s="49">
        <v>0</v>
      </c>
      <c r="O112" s="49">
        <v>0</v>
      </c>
      <c r="P112" s="49">
        <v>0</v>
      </c>
      <c r="Q112" s="49">
        <v>0</v>
      </c>
      <c r="S112" s="52">
        <v>0</v>
      </c>
      <c r="T112" s="49">
        <v>0</v>
      </c>
      <c r="U112" s="49">
        <v>0</v>
      </c>
      <c r="V112" s="49">
        <v>0</v>
      </c>
      <c r="W112" s="49">
        <v>0</v>
      </c>
      <c r="X112" s="49">
        <v>0</v>
      </c>
      <c r="Y112" s="49">
        <v>0</v>
      </c>
      <c r="Z112" s="49">
        <v>0</v>
      </c>
      <c r="AA112" s="49">
        <v>0</v>
      </c>
      <c r="AB112" s="49">
        <v>0</v>
      </c>
      <c r="AC112" s="49">
        <v>0</v>
      </c>
      <c r="AD112" s="49">
        <v>0</v>
      </c>
      <c r="AE112" s="49">
        <v>0</v>
      </c>
      <c r="AG112" s="52">
        <v>0</v>
      </c>
      <c r="AH112" s="49">
        <v>0</v>
      </c>
      <c r="AI112" s="49">
        <v>0</v>
      </c>
      <c r="AJ112" s="49">
        <v>0</v>
      </c>
      <c r="AK112" s="49">
        <v>0</v>
      </c>
      <c r="AL112" s="49">
        <v>0</v>
      </c>
      <c r="AM112" s="49">
        <v>0</v>
      </c>
      <c r="AN112" s="49">
        <v>0</v>
      </c>
      <c r="AO112" s="49">
        <v>0</v>
      </c>
      <c r="AP112" s="49">
        <v>0</v>
      </c>
      <c r="AQ112" s="49">
        <v>0</v>
      </c>
      <c r="AR112" s="49">
        <v>0</v>
      </c>
      <c r="AS112" s="49">
        <v>0</v>
      </c>
      <c r="AU112" s="52">
        <v>0</v>
      </c>
      <c r="AV112" s="49">
        <v>0</v>
      </c>
      <c r="AW112" s="49">
        <v>0</v>
      </c>
      <c r="AX112" s="49">
        <v>0</v>
      </c>
      <c r="AY112" s="49">
        <v>0</v>
      </c>
      <c r="AZ112" s="49">
        <v>0</v>
      </c>
      <c r="BA112" s="49">
        <v>0</v>
      </c>
      <c r="BB112" s="49">
        <v>0</v>
      </c>
      <c r="BC112" s="49">
        <v>0</v>
      </c>
      <c r="BD112" s="49">
        <v>0</v>
      </c>
      <c r="BE112" s="49">
        <v>0</v>
      </c>
      <c r="BF112" s="49">
        <v>0</v>
      </c>
      <c r="BG112" s="49">
        <v>0</v>
      </c>
      <c r="BI112" s="52">
        <f t="shared" si="142"/>
        <v>0</v>
      </c>
      <c r="BJ112" s="180"/>
      <c r="BK112" s="180"/>
      <c r="BL112" s="180"/>
      <c r="BM112" s="180"/>
      <c r="BN112" s="180"/>
      <c r="BO112" s="180"/>
      <c r="BP112" s="180"/>
      <c r="BQ112" s="180"/>
      <c r="BR112" s="180"/>
      <c r="BS112" s="180"/>
      <c r="BT112" s="180"/>
      <c r="BU112" s="180"/>
      <c r="BW112" s="52">
        <f t="shared" si="143"/>
        <v>0</v>
      </c>
      <c r="BX112" s="92"/>
      <c r="BY112" s="92"/>
      <c r="BZ112" s="92"/>
      <c r="CA112" s="92"/>
      <c r="CB112" s="92"/>
      <c r="CC112" s="92"/>
      <c r="CD112" s="92"/>
      <c r="CE112" s="92"/>
      <c r="CF112" s="92"/>
      <c r="CG112" s="92"/>
      <c r="CH112" s="92"/>
      <c r="CI112" s="92"/>
    </row>
    <row r="113" spans="2:87" s="50" customFormat="1" hidden="1" outlineLevel="1" x14ac:dyDescent="0.3">
      <c r="B113" s="72">
        <v>43</v>
      </c>
      <c r="C113" s="59" t="s">
        <v>232</v>
      </c>
      <c r="D113" s="48"/>
      <c r="E113" s="52">
        <v>0</v>
      </c>
      <c r="F113" s="49">
        <v>0</v>
      </c>
      <c r="G113" s="49">
        <v>0</v>
      </c>
      <c r="H113" s="49">
        <v>0</v>
      </c>
      <c r="I113" s="49">
        <v>0</v>
      </c>
      <c r="J113" s="49">
        <v>0</v>
      </c>
      <c r="K113" s="49">
        <v>0</v>
      </c>
      <c r="L113" s="49">
        <v>0</v>
      </c>
      <c r="M113" s="49">
        <v>0</v>
      </c>
      <c r="N113" s="49">
        <v>0</v>
      </c>
      <c r="O113" s="49">
        <v>0</v>
      </c>
      <c r="P113" s="49">
        <v>0</v>
      </c>
      <c r="Q113" s="49">
        <v>0</v>
      </c>
      <c r="S113" s="52">
        <v>0</v>
      </c>
      <c r="T113" s="49">
        <v>0</v>
      </c>
      <c r="U113" s="49">
        <v>0</v>
      </c>
      <c r="V113" s="49">
        <v>0</v>
      </c>
      <c r="W113" s="49">
        <v>0</v>
      </c>
      <c r="X113" s="49">
        <v>0</v>
      </c>
      <c r="Y113" s="49">
        <v>0</v>
      </c>
      <c r="Z113" s="49">
        <v>0</v>
      </c>
      <c r="AA113" s="49">
        <v>0</v>
      </c>
      <c r="AB113" s="49">
        <v>0</v>
      </c>
      <c r="AC113" s="49">
        <v>0</v>
      </c>
      <c r="AD113" s="49">
        <v>0</v>
      </c>
      <c r="AE113" s="49">
        <v>0</v>
      </c>
      <c r="AG113" s="52">
        <v>0</v>
      </c>
      <c r="AH113" s="49">
        <v>0</v>
      </c>
      <c r="AI113" s="49">
        <v>0</v>
      </c>
      <c r="AJ113" s="49">
        <v>0</v>
      </c>
      <c r="AK113" s="49">
        <v>0</v>
      </c>
      <c r="AL113" s="49">
        <v>0</v>
      </c>
      <c r="AM113" s="49">
        <v>0</v>
      </c>
      <c r="AN113" s="49">
        <v>0</v>
      </c>
      <c r="AO113" s="49">
        <v>0</v>
      </c>
      <c r="AP113" s="49">
        <v>0</v>
      </c>
      <c r="AQ113" s="49">
        <v>0</v>
      </c>
      <c r="AR113" s="49">
        <v>0</v>
      </c>
      <c r="AS113" s="49">
        <v>0</v>
      </c>
      <c r="AU113" s="52">
        <v>0</v>
      </c>
      <c r="AV113" s="49">
        <v>0</v>
      </c>
      <c r="AW113" s="49">
        <v>0</v>
      </c>
      <c r="AX113" s="49">
        <v>0</v>
      </c>
      <c r="AY113" s="49">
        <v>0</v>
      </c>
      <c r="AZ113" s="49">
        <v>0</v>
      </c>
      <c r="BA113" s="49">
        <v>0</v>
      </c>
      <c r="BB113" s="49">
        <v>0</v>
      </c>
      <c r="BC113" s="49">
        <v>0</v>
      </c>
      <c r="BD113" s="49">
        <v>0</v>
      </c>
      <c r="BE113" s="49">
        <v>0</v>
      </c>
      <c r="BF113" s="49">
        <v>0</v>
      </c>
      <c r="BG113" s="49">
        <v>0</v>
      </c>
      <c r="BI113" s="52">
        <f t="shared" si="142"/>
        <v>0</v>
      </c>
      <c r="BJ113" s="180"/>
      <c r="BK113" s="180"/>
      <c r="BL113" s="180"/>
      <c r="BM113" s="180"/>
      <c r="BN113" s="180"/>
      <c r="BO113" s="180"/>
      <c r="BP113" s="180"/>
      <c r="BQ113" s="180"/>
      <c r="BR113" s="180"/>
      <c r="BS113" s="180"/>
      <c r="BT113" s="180"/>
      <c r="BU113" s="180"/>
      <c r="BW113" s="52">
        <f t="shared" si="143"/>
        <v>0</v>
      </c>
      <c r="BX113" s="92"/>
      <c r="BY113" s="92"/>
      <c r="BZ113" s="92"/>
      <c r="CA113" s="92"/>
      <c r="CB113" s="92"/>
      <c r="CC113" s="92"/>
      <c r="CD113" s="92"/>
      <c r="CE113" s="92"/>
      <c r="CF113" s="92"/>
      <c r="CG113" s="92"/>
      <c r="CH113" s="92"/>
      <c r="CI113" s="92"/>
    </row>
    <row r="114" spans="2:87" s="50" customFormat="1" hidden="1" outlineLevel="1" x14ac:dyDescent="0.3">
      <c r="B114" s="72">
        <v>44</v>
      </c>
      <c r="C114" s="59" t="s">
        <v>233</v>
      </c>
      <c r="D114" s="48"/>
      <c r="E114" s="52">
        <v>0</v>
      </c>
      <c r="F114" s="49">
        <v>0</v>
      </c>
      <c r="G114" s="49">
        <v>0</v>
      </c>
      <c r="H114" s="49">
        <v>0</v>
      </c>
      <c r="I114" s="49">
        <v>0</v>
      </c>
      <c r="J114" s="49">
        <v>0</v>
      </c>
      <c r="K114" s="49">
        <v>0</v>
      </c>
      <c r="L114" s="49">
        <v>0</v>
      </c>
      <c r="M114" s="49">
        <v>0</v>
      </c>
      <c r="N114" s="49">
        <v>0</v>
      </c>
      <c r="O114" s="49">
        <v>0</v>
      </c>
      <c r="P114" s="49">
        <v>0</v>
      </c>
      <c r="Q114" s="49">
        <v>0</v>
      </c>
      <c r="S114" s="52">
        <v>0</v>
      </c>
      <c r="T114" s="49">
        <v>0</v>
      </c>
      <c r="U114" s="49">
        <v>0</v>
      </c>
      <c r="V114" s="49">
        <v>0</v>
      </c>
      <c r="W114" s="49">
        <v>0</v>
      </c>
      <c r="X114" s="49">
        <v>0</v>
      </c>
      <c r="Y114" s="49">
        <v>0</v>
      </c>
      <c r="Z114" s="49">
        <v>0</v>
      </c>
      <c r="AA114" s="49">
        <v>0</v>
      </c>
      <c r="AB114" s="49">
        <v>0</v>
      </c>
      <c r="AC114" s="49">
        <v>0</v>
      </c>
      <c r="AD114" s="49">
        <v>0</v>
      </c>
      <c r="AE114" s="49">
        <v>0</v>
      </c>
      <c r="AG114" s="52">
        <v>0</v>
      </c>
      <c r="AH114" s="49">
        <v>0</v>
      </c>
      <c r="AI114" s="49">
        <v>0</v>
      </c>
      <c r="AJ114" s="49">
        <v>0</v>
      </c>
      <c r="AK114" s="49">
        <v>0</v>
      </c>
      <c r="AL114" s="49">
        <v>0</v>
      </c>
      <c r="AM114" s="49">
        <v>0</v>
      </c>
      <c r="AN114" s="49">
        <v>0</v>
      </c>
      <c r="AO114" s="49">
        <v>0</v>
      </c>
      <c r="AP114" s="49">
        <v>0</v>
      </c>
      <c r="AQ114" s="49">
        <v>0</v>
      </c>
      <c r="AR114" s="49">
        <v>0</v>
      </c>
      <c r="AS114" s="49">
        <v>0</v>
      </c>
      <c r="AU114" s="52">
        <v>0</v>
      </c>
      <c r="AV114" s="49">
        <v>0</v>
      </c>
      <c r="AW114" s="49">
        <v>0</v>
      </c>
      <c r="AX114" s="49">
        <v>0</v>
      </c>
      <c r="AY114" s="49">
        <v>0</v>
      </c>
      <c r="AZ114" s="49">
        <v>0</v>
      </c>
      <c r="BA114" s="49">
        <v>0</v>
      </c>
      <c r="BB114" s="49">
        <v>0</v>
      </c>
      <c r="BC114" s="49">
        <v>0</v>
      </c>
      <c r="BD114" s="49">
        <v>0</v>
      </c>
      <c r="BE114" s="49">
        <v>0</v>
      </c>
      <c r="BF114" s="49">
        <v>0</v>
      </c>
      <c r="BG114" s="49">
        <v>0</v>
      </c>
      <c r="BI114" s="52">
        <f t="shared" si="142"/>
        <v>0</v>
      </c>
      <c r="BJ114" s="180"/>
      <c r="BK114" s="180"/>
      <c r="BL114" s="180"/>
      <c r="BM114" s="180"/>
      <c r="BN114" s="180"/>
      <c r="BO114" s="180"/>
      <c r="BP114" s="180"/>
      <c r="BQ114" s="180"/>
      <c r="BR114" s="180"/>
      <c r="BS114" s="180"/>
      <c r="BT114" s="180"/>
      <c r="BU114" s="180"/>
      <c r="BW114" s="52">
        <f t="shared" si="143"/>
        <v>0</v>
      </c>
      <c r="BX114" s="92"/>
      <c r="BY114" s="92"/>
      <c r="BZ114" s="92"/>
      <c r="CA114" s="92"/>
      <c r="CB114" s="92"/>
      <c r="CC114" s="92"/>
      <c r="CD114" s="92"/>
      <c r="CE114" s="92"/>
      <c r="CF114" s="92"/>
      <c r="CG114" s="92"/>
      <c r="CH114" s="92"/>
      <c r="CI114" s="92"/>
    </row>
    <row r="115" spans="2:87" s="33" customFormat="1" collapsed="1" x14ac:dyDescent="0.3">
      <c r="B115" s="71">
        <v>7</v>
      </c>
      <c r="C115" s="60" t="s">
        <v>234</v>
      </c>
      <c r="D115" s="34"/>
      <c r="E115" s="61">
        <v>24193.398999999998</v>
      </c>
      <c r="F115" s="61">
        <v>1184.9690000000001</v>
      </c>
      <c r="G115" s="61">
        <v>2644.576</v>
      </c>
      <c r="H115" s="61">
        <v>838.78600000000006</v>
      </c>
      <c r="I115" s="61">
        <v>314.37</v>
      </c>
      <c r="J115" s="61">
        <v>397.733</v>
      </c>
      <c r="K115" s="61">
        <v>669.08600000000001</v>
      </c>
      <c r="L115" s="61">
        <v>387.30700000000002</v>
      </c>
      <c r="M115" s="61">
        <v>347.74</v>
      </c>
      <c r="N115" s="61">
        <v>9194.8379999999997</v>
      </c>
      <c r="O115" s="61">
        <v>3343.9610000000002</v>
      </c>
      <c r="P115" s="61">
        <v>4447.326</v>
      </c>
      <c r="Q115" s="61">
        <v>422.70699999999999</v>
      </c>
      <c r="S115" s="61">
        <v>23191.035000000003</v>
      </c>
      <c r="T115" s="61">
        <v>1128.4459999999999</v>
      </c>
      <c r="U115" s="61">
        <v>11743.809000000001</v>
      </c>
      <c r="V115" s="61">
        <v>1664.8140000000001</v>
      </c>
      <c r="W115" s="61">
        <v>959.15200000000004</v>
      </c>
      <c r="X115" s="61">
        <v>632.75400000000002</v>
      </c>
      <c r="Y115" s="61">
        <v>632.75400000000002</v>
      </c>
      <c r="Z115" s="61">
        <v>580.20600000000002</v>
      </c>
      <c r="AA115" s="61">
        <v>568.64799999999991</v>
      </c>
      <c r="AB115" s="61">
        <v>18.181000000000001</v>
      </c>
      <c r="AC115" s="61">
        <v>195.20700000000002</v>
      </c>
      <c r="AD115" s="61">
        <v>605.30700000000002</v>
      </c>
      <c r="AE115" s="61">
        <v>4461.7570000000005</v>
      </c>
      <c r="AG115" s="61">
        <v>10612.310999999998</v>
      </c>
      <c r="AH115" s="61">
        <v>2498.116</v>
      </c>
      <c r="AI115" s="61">
        <v>0</v>
      </c>
      <c r="AJ115" s="61">
        <v>4744.5439999999999</v>
      </c>
      <c r="AK115" s="61">
        <v>1223.3900000000001</v>
      </c>
      <c r="AL115" s="61">
        <v>582.04399999999998</v>
      </c>
      <c r="AM115" s="61">
        <v>14.333</v>
      </c>
      <c r="AN115" s="61">
        <v>15.99</v>
      </c>
      <c r="AO115" s="61">
        <v>3.806</v>
      </c>
      <c r="AP115" s="61">
        <v>13</v>
      </c>
      <c r="AQ115" s="61">
        <v>636.79200000000003</v>
      </c>
      <c r="AR115" s="61">
        <v>440.14800000000002</v>
      </c>
      <c r="AS115" s="61">
        <v>440.14800000000002</v>
      </c>
      <c r="AU115" s="61">
        <v>11266.947</v>
      </c>
      <c r="AV115" s="61">
        <v>1.925</v>
      </c>
      <c r="AW115" s="61">
        <v>1223.3900000000001</v>
      </c>
      <c r="AX115" s="61">
        <v>594.154</v>
      </c>
      <c r="AY115" s="61">
        <v>582.04399999999998</v>
      </c>
      <c r="AZ115" s="61">
        <v>18.600000000000001</v>
      </c>
      <c r="BA115" s="61">
        <v>0</v>
      </c>
      <c r="BB115" s="61">
        <v>1976.8920000000001</v>
      </c>
      <c r="BC115" s="61">
        <v>6123.6080000000002</v>
      </c>
      <c r="BD115" s="61">
        <v>6728.7259999999997</v>
      </c>
      <c r="BE115" s="61">
        <v>6141.6</v>
      </c>
      <c r="BF115" s="61">
        <v>6141.6</v>
      </c>
      <c r="BG115" s="61">
        <v>4066.4279999999999</v>
      </c>
      <c r="BI115" s="61">
        <f t="shared" si="142"/>
        <v>5395.4610000000002</v>
      </c>
      <c r="BJ115" s="181">
        <f>SUM(BJ116:BJ120)</f>
        <v>0</v>
      </c>
      <c r="BK115" s="181">
        <f t="shared" ref="BK115:BU115" si="231">SUM(BK116:BK120)</f>
        <v>587.12599999999998</v>
      </c>
      <c r="BL115" s="181">
        <f t="shared" si="231"/>
        <v>0</v>
      </c>
      <c r="BM115" s="181">
        <f t="shared" si="231"/>
        <v>583.84199999999998</v>
      </c>
      <c r="BN115" s="181">
        <f t="shared" si="231"/>
        <v>1343.4580000000001</v>
      </c>
      <c r="BO115" s="181">
        <f t="shared" si="231"/>
        <v>1341.317</v>
      </c>
      <c r="BP115" s="181">
        <f t="shared" si="231"/>
        <v>774.14499999999998</v>
      </c>
      <c r="BQ115" s="181">
        <f t="shared" si="231"/>
        <v>759.27300000000002</v>
      </c>
      <c r="BR115" s="181">
        <f t="shared" si="231"/>
        <v>6.3</v>
      </c>
      <c r="BS115" s="181">
        <f t="shared" si="231"/>
        <v>0</v>
      </c>
      <c r="BT115" s="181">
        <f t="shared" si="231"/>
        <v>0</v>
      </c>
      <c r="BU115" s="181">
        <f t="shared" si="231"/>
        <v>0</v>
      </c>
      <c r="BW115" s="61">
        <f t="shared" si="143"/>
        <v>13375.347788419156</v>
      </c>
      <c r="BX115" s="61">
        <f>SUM(BX116:BX120)</f>
        <v>0</v>
      </c>
      <c r="BY115" s="61">
        <f t="shared" ref="BY115" si="232">SUM(BY116:BY120)</f>
        <v>0</v>
      </c>
      <c r="BZ115" s="61">
        <f t="shared" ref="BZ115" si="233">SUM(BZ116:BZ120)</f>
        <v>11</v>
      </c>
      <c r="CA115" s="61">
        <f t="shared" ref="CA115" si="234">SUM(CA116:CA120)</f>
        <v>0</v>
      </c>
      <c r="CB115" s="61">
        <f t="shared" ref="CB115" si="235">SUM(CB116:CB120)</f>
        <v>0</v>
      </c>
      <c r="CC115" s="61">
        <f t="shared" ref="CC115" si="236">SUM(CC116:CC120)</f>
        <v>0</v>
      </c>
      <c r="CD115" s="61">
        <f t="shared" ref="CD115" si="237">SUM(CD116:CD120)</f>
        <v>0</v>
      </c>
      <c r="CE115" s="61">
        <f t="shared" ref="CE115" si="238">SUM(CE116:CE120)</f>
        <v>0</v>
      </c>
      <c r="CF115" s="61">
        <f t="shared" ref="CF115" si="239">SUM(CF116:CF120)</f>
        <v>12.445</v>
      </c>
      <c r="CG115" s="61">
        <f t="shared" ref="CG115" si="240">SUM(CG116:CG120)</f>
        <v>102.44499999999999</v>
      </c>
      <c r="CH115" s="61">
        <f t="shared" ref="CH115" si="241">SUM(CH116:CH120)</f>
        <v>3558.8403408762456</v>
      </c>
      <c r="CI115" s="61">
        <f t="shared" ref="CI115" si="242">SUM(CI116:CI120)</f>
        <v>9690.6174475429107</v>
      </c>
    </row>
    <row r="116" spans="2:87" s="50" customFormat="1" hidden="1" outlineLevel="1" x14ac:dyDescent="0.3">
      <c r="B116" s="72">
        <v>45</v>
      </c>
      <c r="C116" s="62" t="s">
        <v>296</v>
      </c>
      <c r="D116" s="54"/>
      <c r="E116" s="52">
        <v>0</v>
      </c>
      <c r="F116" s="49">
        <v>0</v>
      </c>
      <c r="G116" s="49">
        <v>0</v>
      </c>
      <c r="H116" s="49">
        <v>0</v>
      </c>
      <c r="I116" s="49">
        <v>0</v>
      </c>
      <c r="J116" s="49">
        <v>0</v>
      </c>
      <c r="K116" s="49">
        <v>0</v>
      </c>
      <c r="L116" s="49">
        <v>0</v>
      </c>
      <c r="M116" s="49">
        <v>0</v>
      </c>
      <c r="N116" s="49">
        <v>0</v>
      </c>
      <c r="O116" s="49">
        <v>0</v>
      </c>
      <c r="P116" s="49">
        <v>0</v>
      </c>
      <c r="Q116" s="49">
        <v>0</v>
      </c>
      <c r="S116" s="52">
        <v>0</v>
      </c>
      <c r="T116" s="49">
        <v>0</v>
      </c>
      <c r="U116" s="49">
        <v>0</v>
      </c>
      <c r="V116" s="49">
        <v>0</v>
      </c>
      <c r="W116" s="49">
        <v>0</v>
      </c>
      <c r="X116" s="49">
        <v>0</v>
      </c>
      <c r="Y116" s="49">
        <v>0</v>
      </c>
      <c r="Z116" s="49">
        <v>0</v>
      </c>
      <c r="AA116" s="49">
        <v>0</v>
      </c>
      <c r="AB116" s="49">
        <v>0</v>
      </c>
      <c r="AC116" s="49">
        <v>0</v>
      </c>
      <c r="AD116" s="49">
        <v>0</v>
      </c>
      <c r="AE116" s="49">
        <v>0</v>
      </c>
      <c r="AG116" s="52">
        <v>0</v>
      </c>
      <c r="AH116" s="49">
        <v>0</v>
      </c>
      <c r="AI116" s="49">
        <v>0</v>
      </c>
      <c r="AJ116" s="49">
        <v>0</v>
      </c>
      <c r="AK116" s="49">
        <v>0</v>
      </c>
      <c r="AL116" s="49">
        <v>0</v>
      </c>
      <c r="AM116" s="49">
        <v>0</v>
      </c>
      <c r="AN116" s="49">
        <v>0</v>
      </c>
      <c r="AO116" s="49">
        <v>0</v>
      </c>
      <c r="AP116" s="49">
        <v>0</v>
      </c>
      <c r="AQ116" s="49">
        <v>0</v>
      </c>
      <c r="AR116" s="49">
        <v>0</v>
      </c>
      <c r="AS116" s="49">
        <v>0</v>
      </c>
      <c r="AU116" s="52"/>
      <c r="AV116" s="49">
        <v>0</v>
      </c>
      <c r="AW116" s="49">
        <v>0</v>
      </c>
      <c r="AX116" s="49">
        <v>0</v>
      </c>
      <c r="AY116" s="49">
        <v>0</v>
      </c>
      <c r="AZ116" s="49">
        <v>0</v>
      </c>
      <c r="BA116" s="49">
        <v>0</v>
      </c>
      <c r="BB116" s="49">
        <v>0</v>
      </c>
      <c r="BC116" s="49">
        <v>0</v>
      </c>
      <c r="BD116" s="49">
        <v>0</v>
      </c>
      <c r="BE116" s="49">
        <v>0</v>
      </c>
      <c r="BF116" s="49">
        <v>0</v>
      </c>
      <c r="BG116" s="49">
        <v>0</v>
      </c>
      <c r="BI116" s="52">
        <f t="shared" si="142"/>
        <v>0</v>
      </c>
      <c r="BJ116" s="180" t="s">
        <v>292</v>
      </c>
      <c r="BK116" s="180" t="s">
        <v>292</v>
      </c>
      <c r="BL116" s="180" t="s">
        <v>292</v>
      </c>
      <c r="BM116" s="180" t="s">
        <v>292</v>
      </c>
      <c r="BN116" s="180" t="s">
        <v>292</v>
      </c>
      <c r="BO116" s="180" t="s">
        <v>292</v>
      </c>
      <c r="BP116" s="180" t="s">
        <v>292</v>
      </c>
      <c r="BQ116" s="180" t="s">
        <v>292</v>
      </c>
      <c r="BR116" s="180" t="s">
        <v>292</v>
      </c>
      <c r="BS116" s="180" t="s">
        <v>292</v>
      </c>
      <c r="BT116" s="180" t="s">
        <v>292</v>
      </c>
      <c r="BU116" s="180" t="s">
        <v>292</v>
      </c>
      <c r="BW116" s="52">
        <f t="shared" si="143"/>
        <v>0</v>
      </c>
      <c r="BX116" s="92">
        <v>0</v>
      </c>
      <c r="BY116" s="92">
        <v>0</v>
      </c>
      <c r="BZ116" s="92">
        <v>0</v>
      </c>
      <c r="CA116" s="92">
        <v>0</v>
      </c>
      <c r="CB116" s="92">
        <v>0</v>
      </c>
      <c r="CC116" s="92">
        <v>0</v>
      </c>
      <c r="CD116" s="92">
        <v>0</v>
      </c>
      <c r="CE116" s="92">
        <v>0</v>
      </c>
      <c r="CF116" s="92">
        <v>0</v>
      </c>
      <c r="CG116" s="92">
        <v>0</v>
      </c>
      <c r="CH116" s="92">
        <v>0</v>
      </c>
      <c r="CI116" s="92">
        <v>0</v>
      </c>
    </row>
    <row r="117" spans="2:87" s="50" customFormat="1" hidden="1" outlineLevel="1" x14ac:dyDescent="0.3">
      <c r="B117" s="72">
        <v>46</v>
      </c>
      <c r="C117" s="62" t="s">
        <v>235</v>
      </c>
      <c r="D117" s="54"/>
      <c r="E117" s="52">
        <v>21124.323</v>
      </c>
      <c r="F117" s="49">
        <v>1184.9690000000001</v>
      </c>
      <c r="G117" s="49">
        <v>414.25</v>
      </c>
      <c r="H117" s="49">
        <v>449.12799999999999</v>
      </c>
      <c r="I117" s="49">
        <v>314.37</v>
      </c>
      <c r="J117" s="49">
        <v>305.08800000000002</v>
      </c>
      <c r="K117" s="49">
        <v>669.08600000000001</v>
      </c>
      <c r="L117" s="49">
        <v>309.03800000000001</v>
      </c>
      <c r="M117" s="49">
        <v>305.08800000000002</v>
      </c>
      <c r="N117" s="49">
        <v>9186.8529999999992</v>
      </c>
      <c r="O117" s="49">
        <v>3202.9650000000001</v>
      </c>
      <c r="P117" s="49">
        <v>4368.7659999999996</v>
      </c>
      <c r="Q117" s="49">
        <v>414.72199999999998</v>
      </c>
      <c r="S117" s="52">
        <v>10441.781999999999</v>
      </c>
      <c r="T117" s="49">
        <v>1015.795</v>
      </c>
      <c r="U117" s="49">
        <v>465.85899999999998</v>
      </c>
      <c r="V117" s="49">
        <v>1615.4590000000001</v>
      </c>
      <c r="W117" s="49">
        <v>376.988</v>
      </c>
      <c r="X117" s="49">
        <v>612.26300000000003</v>
      </c>
      <c r="Y117" s="49">
        <v>612.26300000000003</v>
      </c>
      <c r="Z117" s="49">
        <v>580.20600000000002</v>
      </c>
      <c r="AA117" s="49">
        <v>488.88099999999997</v>
      </c>
      <c r="AB117" s="49">
        <v>18.181000000000001</v>
      </c>
      <c r="AC117" s="49">
        <v>187.22200000000001</v>
      </c>
      <c r="AD117" s="49">
        <v>18.181000000000001</v>
      </c>
      <c r="AE117" s="49">
        <v>4450.4840000000004</v>
      </c>
      <c r="AG117" s="52">
        <v>6680.4119999999994</v>
      </c>
      <c r="AH117" s="49">
        <v>2498.116</v>
      </c>
      <c r="AI117" s="49">
        <v>0</v>
      </c>
      <c r="AJ117" s="49">
        <v>4162.5</v>
      </c>
      <c r="AK117" s="49">
        <v>0</v>
      </c>
      <c r="AL117" s="49">
        <v>0</v>
      </c>
      <c r="AM117" s="49">
        <v>0</v>
      </c>
      <c r="AN117" s="49">
        <v>15.99</v>
      </c>
      <c r="AO117" s="49">
        <v>3.806</v>
      </c>
      <c r="AP117" s="49">
        <v>0</v>
      </c>
      <c r="AQ117" s="49">
        <v>0</v>
      </c>
      <c r="AR117" s="49">
        <v>0</v>
      </c>
      <c r="AS117" s="49">
        <v>0</v>
      </c>
      <c r="AU117" s="52">
        <v>41.802</v>
      </c>
      <c r="AV117" s="49">
        <v>0</v>
      </c>
      <c r="AW117" s="49">
        <v>0</v>
      </c>
      <c r="AX117" s="49">
        <v>12.11</v>
      </c>
      <c r="AY117" s="49">
        <v>0</v>
      </c>
      <c r="AZ117" s="49">
        <v>7.6</v>
      </c>
      <c r="BA117" s="49">
        <v>0</v>
      </c>
      <c r="BB117" s="49">
        <v>1265.654</v>
      </c>
      <c r="BC117" s="49">
        <v>1265.654</v>
      </c>
      <c r="BD117" s="49">
        <v>1426.0709999999999</v>
      </c>
      <c r="BE117" s="49">
        <v>1426.0709999999999</v>
      </c>
      <c r="BF117" s="49">
        <v>1426.0709999999999</v>
      </c>
      <c r="BG117" s="49">
        <v>1426.07</v>
      </c>
      <c r="BI117" s="52">
        <f t="shared" si="142"/>
        <v>23.312999999999999</v>
      </c>
      <c r="BJ117" s="180" t="s">
        <v>292</v>
      </c>
      <c r="BK117" s="180" t="s">
        <v>292</v>
      </c>
      <c r="BL117" s="180" t="s">
        <v>292</v>
      </c>
      <c r="BM117" s="180" t="s">
        <v>292</v>
      </c>
      <c r="BN117" s="180">
        <v>2.141</v>
      </c>
      <c r="BO117" s="180" t="s">
        <v>292</v>
      </c>
      <c r="BP117" s="180">
        <v>14.872</v>
      </c>
      <c r="BQ117" s="180" t="s">
        <v>292</v>
      </c>
      <c r="BR117" s="180">
        <v>6.3</v>
      </c>
      <c r="BS117" s="180" t="s">
        <v>292</v>
      </c>
      <c r="BT117" s="180" t="s">
        <v>292</v>
      </c>
      <c r="BU117" s="180" t="s">
        <v>292</v>
      </c>
      <c r="BW117" s="52">
        <f t="shared" si="143"/>
        <v>10353.19068175249</v>
      </c>
      <c r="BX117" s="92">
        <v>0</v>
      </c>
      <c r="BY117" s="92">
        <v>0</v>
      </c>
      <c r="BZ117" s="92">
        <v>0</v>
      </c>
      <c r="CA117" s="92">
        <v>0</v>
      </c>
      <c r="CB117" s="92">
        <v>0</v>
      </c>
      <c r="CC117" s="92">
        <v>0</v>
      </c>
      <c r="CD117" s="92">
        <v>0</v>
      </c>
      <c r="CE117" s="92">
        <v>0</v>
      </c>
      <c r="CF117" s="92">
        <v>10</v>
      </c>
      <c r="CG117" s="92">
        <v>50</v>
      </c>
      <c r="CH117" s="92">
        <v>3506.3953408762454</v>
      </c>
      <c r="CI117" s="92">
        <v>6786.795340876246</v>
      </c>
    </row>
    <row r="118" spans="2:87" s="50" customFormat="1" hidden="1" outlineLevel="1" x14ac:dyDescent="0.3">
      <c r="B118" s="72">
        <v>47</v>
      </c>
      <c r="C118" s="62" t="s">
        <v>236</v>
      </c>
      <c r="D118" s="54"/>
      <c r="E118" s="52">
        <v>0</v>
      </c>
      <c r="F118" s="49">
        <v>0</v>
      </c>
      <c r="G118" s="49">
        <v>0</v>
      </c>
      <c r="H118" s="49">
        <v>0</v>
      </c>
      <c r="I118" s="49">
        <v>0</v>
      </c>
      <c r="J118" s="49">
        <v>0</v>
      </c>
      <c r="K118" s="49">
        <v>0</v>
      </c>
      <c r="L118" s="49">
        <v>0</v>
      </c>
      <c r="M118" s="49">
        <v>0</v>
      </c>
      <c r="N118" s="49">
        <v>0</v>
      </c>
      <c r="O118" s="49">
        <v>0</v>
      </c>
      <c r="P118" s="49">
        <v>0</v>
      </c>
      <c r="Q118" s="49">
        <v>0</v>
      </c>
      <c r="S118" s="52">
        <v>0</v>
      </c>
      <c r="T118" s="49">
        <v>0</v>
      </c>
      <c r="U118" s="49">
        <v>0</v>
      </c>
      <c r="V118" s="49">
        <v>0</v>
      </c>
      <c r="W118" s="49">
        <v>0</v>
      </c>
      <c r="X118" s="49">
        <v>0</v>
      </c>
      <c r="Y118" s="49">
        <v>0</v>
      </c>
      <c r="Z118" s="49">
        <v>0</v>
      </c>
      <c r="AA118" s="49">
        <v>0</v>
      </c>
      <c r="AB118" s="49">
        <v>0</v>
      </c>
      <c r="AC118" s="49">
        <v>0</v>
      </c>
      <c r="AD118" s="49">
        <v>0</v>
      </c>
      <c r="AE118" s="49">
        <v>0</v>
      </c>
      <c r="AG118" s="52">
        <v>0</v>
      </c>
      <c r="AH118" s="49">
        <v>0</v>
      </c>
      <c r="AI118" s="49">
        <v>0</v>
      </c>
      <c r="AJ118" s="49">
        <v>0</v>
      </c>
      <c r="AK118" s="49">
        <v>0</v>
      </c>
      <c r="AL118" s="49">
        <v>0</v>
      </c>
      <c r="AM118" s="49">
        <v>0</v>
      </c>
      <c r="AN118" s="49">
        <v>0</v>
      </c>
      <c r="AO118" s="49">
        <v>0</v>
      </c>
      <c r="AP118" s="49">
        <v>0</v>
      </c>
      <c r="AQ118" s="49">
        <v>0</v>
      </c>
      <c r="AR118" s="49">
        <v>0</v>
      </c>
      <c r="AS118" s="49">
        <v>0</v>
      </c>
      <c r="AU118" s="52"/>
      <c r="AV118" s="49">
        <v>0</v>
      </c>
      <c r="AW118" s="49">
        <v>0</v>
      </c>
      <c r="AX118" s="49">
        <v>0</v>
      </c>
      <c r="AY118" s="49">
        <v>0</v>
      </c>
      <c r="AZ118" s="49">
        <v>0</v>
      </c>
      <c r="BA118" s="49">
        <v>0</v>
      </c>
      <c r="BB118" s="49">
        <v>0</v>
      </c>
      <c r="BC118" s="49">
        <v>0</v>
      </c>
      <c r="BD118" s="49">
        <v>0</v>
      </c>
      <c r="BE118" s="49">
        <v>0</v>
      </c>
      <c r="BF118" s="49">
        <v>0</v>
      </c>
      <c r="BG118" s="49">
        <v>0</v>
      </c>
      <c r="BI118" s="52">
        <f t="shared" si="142"/>
        <v>0</v>
      </c>
      <c r="BJ118" s="180" t="s">
        <v>292</v>
      </c>
      <c r="BK118" s="180" t="s">
        <v>292</v>
      </c>
      <c r="BL118" s="180" t="s">
        <v>292</v>
      </c>
      <c r="BM118" s="180" t="s">
        <v>292</v>
      </c>
      <c r="BN118" s="180" t="s">
        <v>292</v>
      </c>
      <c r="BO118" s="180" t="s">
        <v>292</v>
      </c>
      <c r="BP118" s="180" t="s">
        <v>292</v>
      </c>
      <c r="BQ118" s="180" t="s">
        <v>292</v>
      </c>
      <c r="BR118" s="180" t="s">
        <v>292</v>
      </c>
      <c r="BS118" s="180" t="s">
        <v>292</v>
      </c>
      <c r="BT118" s="180" t="s">
        <v>292</v>
      </c>
      <c r="BU118" s="180" t="s">
        <v>292</v>
      </c>
      <c r="BW118" s="52">
        <f t="shared" si="143"/>
        <v>0</v>
      </c>
      <c r="BX118" s="92">
        <v>0</v>
      </c>
      <c r="BY118" s="92">
        <v>0</v>
      </c>
      <c r="BZ118" s="92">
        <v>0</v>
      </c>
      <c r="CA118" s="92">
        <v>0</v>
      </c>
      <c r="CB118" s="92">
        <v>0</v>
      </c>
      <c r="CC118" s="92">
        <v>0</v>
      </c>
      <c r="CD118" s="92">
        <v>0</v>
      </c>
      <c r="CE118" s="92">
        <v>0</v>
      </c>
      <c r="CF118" s="92">
        <v>0</v>
      </c>
      <c r="CG118" s="92">
        <v>0</v>
      </c>
      <c r="CH118" s="92">
        <v>0</v>
      </c>
      <c r="CI118" s="92">
        <v>0</v>
      </c>
    </row>
    <row r="119" spans="2:87" s="50" customFormat="1" hidden="1" outlineLevel="1" x14ac:dyDescent="0.3">
      <c r="B119" s="72">
        <v>48</v>
      </c>
      <c r="C119" s="62" t="s">
        <v>237</v>
      </c>
      <c r="D119" s="54"/>
      <c r="E119" s="52">
        <v>0</v>
      </c>
      <c r="F119" s="49">
        <v>0</v>
      </c>
      <c r="G119" s="49">
        <v>0</v>
      </c>
      <c r="H119" s="49">
        <v>0</v>
      </c>
      <c r="I119" s="49">
        <v>0</v>
      </c>
      <c r="J119" s="49">
        <v>0</v>
      </c>
      <c r="K119" s="49">
        <v>0</v>
      </c>
      <c r="L119" s="49">
        <v>0</v>
      </c>
      <c r="M119" s="49">
        <v>0</v>
      </c>
      <c r="N119" s="49">
        <v>0</v>
      </c>
      <c r="O119" s="49">
        <v>0</v>
      </c>
      <c r="P119" s="49">
        <v>0</v>
      </c>
      <c r="Q119" s="49">
        <v>0</v>
      </c>
      <c r="S119" s="52">
        <v>0</v>
      </c>
      <c r="T119" s="49">
        <v>0</v>
      </c>
      <c r="U119" s="49">
        <v>0</v>
      </c>
      <c r="V119" s="49">
        <v>0</v>
      </c>
      <c r="W119" s="49">
        <v>0</v>
      </c>
      <c r="X119" s="49">
        <v>0</v>
      </c>
      <c r="Y119" s="49">
        <v>0</v>
      </c>
      <c r="Z119" s="49">
        <v>0</v>
      </c>
      <c r="AA119" s="49">
        <v>0</v>
      </c>
      <c r="AB119" s="49">
        <v>0</v>
      </c>
      <c r="AC119" s="49">
        <v>0</v>
      </c>
      <c r="AD119" s="49">
        <v>0</v>
      </c>
      <c r="AE119" s="49">
        <v>0</v>
      </c>
      <c r="AG119" s="52">
        <v>0</v>
      </c>
      <c r="AH119" s="49">
        <v>0</v>
      </c>
      <c r="AI119" s="49">
        <v>0</v>
      </c>
      <c r="AJ119" s="49">
        <v>0</v>
      </c>
      <c r="AK119" s="49">
        <v>0</v>
      </c>
      <c r="AL119" s="49">
        <v>0</v>
      </c>
      <c r="AM119" s="49">
        <v>0</v>
      </c>
      <c r="AN119" s="49">
        <v>0</v>
      </c>
      <c r="AO119" s="49">
        <v>0</v>
      </c>
      <c r="AP119" s="49">
        <v>0</v>
      </c>
      <c r="AQ119" s="49">
        <v>0</v>
      </c>
      <c r="AR119" s="49">
        <v>0</v>
      </c>
      <c r="AS119" s="49">
        <v>0</v>
      </c>
      <c r="AU119" s="52"/>
      <c r="AV119" s="49">
        <v>0</v>
      </c>
      <c r="AW119" s="49">
        <v>0</v>
      </c>
      <c r="AX119" s="49">
        <v>0</v>
      </c>
      <c r="AY119" s="49">
        <v>0</v>
      </c>
      <c r="AZ119" s="49">
        <v>0</v>
      </c>
      <c r="BA119" s="49">
        <v>0</v>
      </c>
      <c r="BB119" s="49">
        <v>0</v>
      </c>
      <c r="BC119" s="49">
        <v>0</v>
      </c>
      <c r="BD119" s="49">
        <v>0</v>
      </c>
      <c r="BE119" s="49">
        <v>0</v>
      </c>
      <c r="BF119" s="49">
        <v>0</v>
      </c>
      <c r="BG119" s="49">
        <v>0</v>
      </c>
      <c r="BI119" s="52">
        <f t="shared" si="142"/>
        <v>0</v>
      </c>
      <c r="BJ119" s="180" t="s">
        <v>292</v>
      </c>
      <c r="BK119" s="180" t="s">
        <v>292</v>
      </c>
      <c r="BL119" s="180" t="s">
        <v>292</v>
      </c>
      <c r="BM119" s="180" t="s">
        <v>292</v>
      </c>
      <c r="BN119" s="180" t="s">
        <v>292</v>
      </c>
      <c r="BO119" s="180" t="s">
        <v>292</v>
      </c>
      <c r="BP119" s="180" t="s">
        <v>292</v>
      </c>
      <c r="BQ119" s="180" t="s">
        <v>292</v>
      </c>
      <c r="BR119" s="180" t="s">
        <v>292</v>
      </c>
      <c r="BS119" s="180" t="s">
        <v>292</v>
      </c>
      <c r="BT119" s="180" t="s">
        <v>292</v>
      </c>
      <c r="BU119" s="180" t="s">
        <v>292</v>
      </c>
      <c r="BW119" s="52">
        <f t="shared" si="143"/>
        <v>0</v>
      </c>
      <c r="BX119" s="92">
        <v>0</v>
      </c>
      <c r="BY119" s="92">
        <v>0</v>
      </c>
      <c r="BZ119" s="92">
        <v>0</v>
      </c>
      <c r="CA119" s="92">
        <v>0</v>
      </c>
      <c r="CB119" s="92">
        <v>0</v>
      </c>
      <c r="CC119" s="92">
        <v>0</v>
      </c>
      <c r="CD119" s="92">
        <v>0</v>
      </c>
      <c r="CE119" s="92">
        <v>0</v>
      </c>
      <c r="CF119" s="92">
        <v>0</v>
      </c>
      <c r="CG119" s="92">
        <v>0</v>
      </c>
      <c r="CH119" s="92">
        <v>0</v>
      </c>
      <c r="CI119" s="92">
        <v>0</v>
      </c>
    </row>
    <row r="120" spans="2:87" s="50" customFormat="1" hidden="1" outlineLevel="1" x14ac:dyDescent="0.3">
      <c r="B120" s="72">
        <v>49</v>
      </c>
      <c r="C120" s="62" t="s">
        <v>238</v>
      </c>
      <c r="D120" s="54"/>
      <c r="E120" s="52">
        <v>3069.0760000000005</v>
      </c>
      <c r="F120" s="49">
        <v>0</v>
      </c>
      <c r="G120" s="49">
        <v>2230.326</v>
      </c>
      <c r="H120" s="49">
        <v>389.65800000000002</v>
      </c>
      <c r="I120" s="49">
        <v>0</v>
      </c>
      <c r="J120" s="49">
        <v>92.644999999999996</v>
      </c>
      <c r="K120" s="49">
        <v>0</v>
      </c>
      <c r="L120" s="49">
        <v>78.269000000000005</v>
      </c>
      <c r="M120" s="49">
        <v>42.652000000000001</v>
      </c>
      <c r="N120" s="49">
        <v>7.9850000000000003</v>
      </c>
      <c r="O120" s="49">
        <v>140.99600000000001</v>
      </c>
      <c r="P120" s="49">
        <v>78.56</v>
      </c>
      <c r="Q120" s="49">
        <v>7.9850000000000003</v>
      </c>
      <c r="S120" s="52">
        <v>12749.253000000001</v>
      </c>
      <c r="T120" s="49">
        <v>112.651</v>
      </c>
      <c r="U120" s="49">
        <v>11277.95</v>
      </c>
      <c r="V120" s="49">
        <v>49.354999999999997</v>
      </c>
      <c r="W120" s="49">
        <v>582.16399999999999</v>
      </c>
      <c r="X120" s="49">
        <v>20.491</v>
      </c>
      <c r="Y120" s="49">
        <v>20.491</v>
      </c>
      <c r="Z120" s="49">
        <v>0</v>
      </c>
      <c r="AA120" s="49">
        <v>79.766999999999996</v>
      </c>
      <c r="AB120" s="49">
        <v>0</v>
      </c>
      <c r="AC120" s="49">
        <v>7.9850000000000003</v>
      </c>
      <c r="AD120" s="49">
        <v>587.12599999999998</v>
      </c>
      <c r="AE120" s="49">
        <v>11.273</v>
      </c>
      <c r="AG120" s="52">
        <v>3931.8990000000003</v>
      </c>
      <c r="AH120" s="49">
        <v>0</v>
      </c>
      <c r="AI120" s="49">
        <v>0</v>
      </c>
      <c r="AJ120" s="49">
        <v>582.04399999999998</v>
      </c>
      <c r="AK120" s="49">
        <v>1223.3900000000001</v>
      </c>
      <c r="AL120" s="49">
        <v>582.04399999999998</v>
      </c>
      <c r="AM120" s="49">
        <v>14.333</v>
      </c>
      <c r="AN120" s="49">
        <v>0</v>
      </c>
      <c r="AO120" s="49">
        <v>0</v>
      </c>
      <c r="AP120" s="49">
        <v>13</v>
      </c>
      <c r="AQ120" s="49">
        <v>636.79200000000003</v>
      </c>
      <c r="AR120" s="49">
        <v>440.14800000000002</v>
      </c>
      <c r="AS120" s="49">
        <v>440.14800000000002</v>
      </c>
      <c r="AU120" s="52">
        <v>11225.145</v>
      </c>
      <c r="AV120" s="49">
        <v>1.925</v>
      </c>
      <c r="AW120" s="49">
        <v>1223.3900000000001</v>
      </c>
      <c r="AX120" s="49">
        <v>582.04399999999998</v>
      </c>
      <c r="AY120" s="49">
        <v>582.04399999999998</v>
      </c>
      <c r="AZ120" s="49">
        <v>11</v>
      </c>
      <c r="BA120" s="49">
        <v>0</v>
      </c>
      <c r="BB120" s="49">
        <v>711.23800000000006</v>
      </c>
      <c r="BC120" s="49">
        <v>4857.9539999999997</v>
      </c>
      <c r="BD120" s="49">
        <v>5302.6549999999997</v>
      </c>
      <c r="BE120" s="49">
        <v>4715.5290000000005</v>
      </c>
      <c r="BF120" s="49">
        <v>4715.5290000000005</v>
      </c>
      <c r="BG120" s="49">
        <v>2640.3580000000002</v>
      </c>
      <c r="BI120" s="52">
        <f t="shared" si="142"/>
        <v>5372.1480000000001</v>
      </c>
      <c r="BJ120" s="180" t="s">
        <v>292</v>
      </c>
      <c r="BK120" s="180">
        <v>587.12599999999998</v>
      </c>
      <c r="BL120" s="180" t="s">
        <v>292</v>
      </c>
      <c r="BM120" s="180">
        <v>583.84199999999998</v>
      </c>
      <c r="BN120" s="180">
        <v>1341.317</v>
      </c>
      <c r="BO120" s="180">
        <v>1341.317</v>
      </c>
      <c r="BP120" s="180">
        <v>759.27300000000002</v>
      </c>
      <c r="BQ120" s="180">
        <v>759.27300000000002</v>
      </c>
      <c r="BR120" s="180" t="s">
        <v>292</v>
      </c>
      <c r="BS120" s="180" t="s">
        <v>292</v>
      </c>
      <c r="BT120" s="180" t="s">
        <v>292</v>
      </c>
      <c r="BU120" s="180" t="s">
        <v>292</v>
      </c>
      <c r="BW120" s="52">
        <f t="shared" si="143"/>
        <v>3022.1571066666656</v>
      </c>
      <c r="BX120" s="92">
        <v>0</v>
      </c>
      <c r="BY120" s="92">
        <v>0</v>
      </c>
      <c r="BZ120" s="92">
        <v>11</v>
      </c>
      <c r="CA120" s="92">
        <v>0</v>
      </c>
      <c r="CB120" s="92">
        <v>0</v>
      </c>
      <c r="CC120" s="92">
        <v>0</v>
      </c>
      <c r="CD120" s="92">
        <v>0</v>
      </c>
      <c r="CE120" s="92">
        <v>0</v>
      </c>
      <c r="CF120" s="92">
        <v>2.4449999999999998</v>
      </c>
      <c r="CG120" s="92">
        <v>52.445</v>
      </c>
      <c r="CH120" s="92">
        <v>52.445</v>
      </c>
      <c r="CI120" s="92">
        <v>2903.8221066666656</v>
      </c>
    </row>
    <row r="121" spans="2:87" s="33" customFormat="1" collapsed="1" x14ac:dyDescent="0.3">
      <c r="B121" s="71">
        <v>8</v>
      </c>
      <c r="C121" s="60" t="s">
        <v>239</v>
      </c>
      <c r="D121" s="34"/>
      <c r="E121" s="61">
        <v>0</v>
      </c>
      <c r="F121" s="61">
        <v>0</v>
      </c>
      <c r="G121" s="61">
        <v>0</v>
      </c>
      <c r="H121" s="61">
        <v>0</v>
      </c>
      <c r="I121" s="61">
        <v>0</v>
      </c>
      <c r="J121" s="61">
        <v>0</v>
      </c>
      <c r="K121" s="61">
        <v>0</v>
      </c>
      <c r="L121" s="61">
        <v>0</v>
      </c>
      <c r="M121" s="61">
        <v>0</v>
      </c>
      <c r="N121" s="61">
        <v>0</v>
      </c>
      <c r="O121" s="61">
        <v>0</v>
      </c>
      <c r="P121" s="61">
        <v>0</v>
      </c>
      <c r="Q121" s="61">
        <v>0</v>
      </c>
      <c r="S121" s="61">
        <v>0</v>
      </c>
      <c r="T121" s="61">
        <v>0</v>
      </c>
      <c r="U121" s="61">
        <v>0</v>
      </c>
      <c r="V121" s="61">
        <v>0</v>
      </c>
      <c r="W121" s="61">
        <v>0</v>
      </c>
      <c r="X121" s="61">
        <v>0</v>
      </c>
      <c r="Y121" s="61">
        <v>0</v>
      </c>
      <c r="Z121" s="61">
        <v>0</v>
      </c>
      <c r="AA121" s="61">
        <v>0</v>
      </c>
      <c r="AB121" s="61">
        <v>0</v>
      </c>
      <c r="AC121" s="61">
        <v>0</v>
      </c>
      <c r="AD121" s="61">
        <v>0</v>
      </c>
      <c r="AE121" s="61">
        <v>0</v>
      </c>
      <c r="AG121" s="61">
        <v>0</v>
      </c>
      <c r="AH121" s="61">
        <v>0</v>
      </c>
      <c r="AI121" s="61">
        <v>0</v>
      </c>
      <c r="AJ121" s="61">
        <v>0</v>
      </c>
      <c r="AK121" s="61">
        <v>0</v>
      </c>
      <c r="AL121" s="61">
        <v>0</v>
      </c>
      <c r="AM121" s="61">
        <v>0</v>
      </c>
      <c r="AN121" s="61">
        <v>0</v>
      </c>
      <c r="AO121" s="61">
        <v>0</v>
      </c>
      <c r="AP121" s="61">
        <v>0</v>
      </c>
      <c r="AQ121" s="61">
        <v>0</v>
      </c>
      <c r="AR121" s="61">
        <v>0</v>
      </c>
      <c r="AS121" s="61">
        <v>0</v>
      </c>
      <c r="AU121" s="61">
        <v>0</v>
      </c>
      <c r="AV121" s="61">
        <v>0</v>
      </c>
      <c r="AW121" s="61">
        <v>0</v>
      </c>
      <c r="AX121" s="61">
        <v>0</v>
      </c>
      <c r="AY121" s="61">
        <v>0</v>
      </c>
      <c r="AZ121" s="61">
        <v>0</v>
      </c>
      <c r="BA121" s="61">
        <v>0</v>
      </c>
      <c r="BB121" s="61">
        <v>0</v>
      </c>
      <c r="BC121" s="61">
        <v>0</v>
      </c>
      <c r="BD121" s="61">
        <v>0</v>
      </c>
      <c r="BE121" s="61">
        <v>0</v>
      </c>
      <c r="BF121" s="61">
        <v>0</v>
      </c>
      <c r="BG121" s="61">
        <v>0</v>
      </c>
      <c r="BI121" s="61">
        <f t="shared" si="142"/>
        <v>0</v>
      </c>
      <c r="BJ121" s="181">
        <f>SUM(BJ122:BJ124)</f>
        <v>0</v>
      </c>
      <c r="BK121" s="181">
        <f t="shared" ref="BK121:BU121" si="243">SUM(BK122:BK124)</f>
        <v>0</v>
      </c>
      <c r="BL121" s="181">
        <f t="shared" si="243"/>
        <v>0</v>
      </c>
      <c r="BM121" s="181">
        <f t="shared" si="243"/>
        <v>0</v>
      </c>
      <c r="BN121" s="181">
        <f t="shared" si="243"/>
        <v>0</v>
      </c>
      <c r="BO121" s="181">
        <f t="shared" si="243"/>
        <v>0</v>
      </c>
      <c r="BP121" s="181">
        <f t="shared" si="243"/>
        <v>0</v>
      </c>
      <c r="BQ121" s="181">
        <f t="shared" si="243"/>
        <v>0</v>
      </c>
      <c r="BR121" s="181">
        <f t="shared" si="243"/>
        <v>0</v>
      </c>
      <c r="BS121" s="181">
        <f t="shared" si="243"/>
        <v>0</v>
      </c>
      <c r="BT121" s="181">
        <f t="shared" si="243"/>
        <v>0</v>
      </c>
      <c r="BU121" s="181">
        <f t="shared" si="243"/>
        <v>0</v>
      </c>
      <c r="BW121" s="61">
        <f t="shared" si="143"/>
        <v>0</v>
      </c>
      <c r="BX121" s="61">
        <f>SUM(BX122:BX124)</f>
        <v>0</v>
      </c>
      <c r="BY121" s="61">
        <f t="shared" ref="BY121" si="244">SUM(BY122:BY124)</f>
        <v>0</v>
      </c>
      <c r="BZ121" s="61">
        <f t="shared" ref="BZ121" si="245">SUM(BZ122:BZ124)</f>
        <v>0</v>
      </c>
      <c r="CA121" s="61">
        <f t="shared" ref="CA121" si="246">SUM(CA122:CA124)</f>
        <v>0</v>
      </c>
      <c r="CB121" s="61">
        <f t="shared" ref="CB121" si="247">SUM(CB122:CB124)</f>
        <v>0</v>
      </c>
      <c r="CC121" s="61">
        <f t="shared" ref="CC121" si="248">SUM(CC122:CC124)</f>
        <v>0</v>
      </c>
      <c r="CD121" s="61">
        <f t="shared" ref="CD121" si="249">SUM(CD122:CD124)</f>
        <v>0</v>
      </c>
      <c r="CE121" s="61">
        <f t="shared" ref="CE121" si="250">SUM(CE122:CE124)</f>
        <v>0</v>
      </c>
      <c r="CF121" s="61">
        <f t="shared" ref="CF121" si="251">SUM(CF122:CF124)</f>
        <v>0</v>
      </c>
      <c r="CG121" s="61">
        <f t="shared" ref="CG121" si="252">SUM(CG122:CG124)</f>
        <v>0</v>
      </c>
      <c r="CH121" s="61">
        <f t="shared" ref="CH121" si="253">SUM(CH122:CH124)</f>
        <v>0</v>
      </c>
      <c r="CI121" s="61">
        <f t="shared" ref="CI121" si="254">SUM(CI122:CI124)</f>
        <v>0</v>
      </c>
    </row>
    <row r="122" spans="2:87" s="50" customFormat="1" hidden="1" outlineLevel="1" x14ac:dyDescent="0.3">
      <c r="B122" s="72">
        <v>50</v>
      </c>
      <c r="C122" s="62" t="s">
        <v>240</v>
      </c>
      <c r="D122" s="54"/>
      <c r="E122" s="52">
        <v>0</v>
      </c>
      <c r="F122" s="49">
        <v>0</v>
      </c>
      <c r="G122" s="49">
        <v>0</v>
      </c>
      <c r="H122" s="49">
        <v>0</v>
      </c>
      <c r="I122" s="49">
        <v>0</v>
      </c>
      <c r="J122" s="49">
        <v>0</v>
      </c>
      <c r="K122" s="49">
        <v>0</v>
      </c>
      <c r="L122" s="49">
        <v>0</v>
      </c>
      <c r="M122" s="49">
        <v>0</v>
      </c>
      <c r="N122" s="49">
        <v>0</v>
      </c>
      <c r="O122" s="49">
        <v>0</v>
      </c>
      <c r="P122" s="49">
        <v>0</v>
      </c>
      <c r="Q122" s="49">
        <v>0</v>
      </c>
      <c r="S122" s="52">
        <v>0</v>
      </c>
      <c r="T122" s="49">
        <v>0</v>
      </c>
      <c r="U122" s="49">
        <v>0</v>
      </c>
      <c r="V122" s="49">
        <v>0</v>
      </c>
      <c r="W122" s="49">
        <v>0</v>
      </c>
      <c r="X122" s="49">
        <v>0</v>
      </c>
      <c r="Y122" s="49">
        <v>0</v>
      </c>
      <c r="Z122" s="49">
        <v>0</v>
      </c>
      <c r="AA122" s="49">
        <v>0</v>
      </c>
      <c r="AB122" s="49">
        <v>0</v>
      </c>
      <c r="AC122" s="49">
        <v>0</v>
      </c>
      <c r="AD122" s="49">
        <v>0</v>
      </c>
      <c r="AE122" s="49">
        <v>0</v>
      </c>
      <c r="AG122" s="52">
        <v>0</v>
      </c>
      <c r="AH122" s="49">
        <v>0</v>
      </c>
      <c r="AI122" s="49">
        <v>0</v>
      </c>
      <c r="AJ122" s="49">
        <v>0</v>
      </c>
      <c r="AK122" s="49">
        <v>0</v>
      </c>
      <c r="AL122" s="49">
        <v>0</v>
      </c>
      <c r="AM122" s="49">
        <v>0</v>
      </c>
      <c r="AN122" s="49">
        <v>0</v>
      </c>
      <c r="AO122" s="49">
        <v>0</v>
      </c>
      <c r="AP122" s="49">
        <v>0</v>
      </c>
      <c r="AQ122" s="49">
        <v>0</v>
      </c>
      <c r="AR122" s="49">
        <v>0</v>
      </c>
      <c r="AS122" s="49">
        <v>0</v>
      </c>
      <c r="AU122" s="52">
        <v>0</v>
      </c>
      <c r="AV122" s="49">
        <v>0</v>
      </c>
      <c r="AW122" s="49">
        <v>0</v>
      </c>
      <c r="AX122" s="49">
        <v>0</v>
      </c>
      <c r="AY122" s="49">
        <v>0</v>
      </c>
      <c r="AZ122" s="49">
        <v>0</v>
      </c>
      <c r="BA122" s="49">
        <v>0</v>
      </c>
      <c r="BB122" s="49">
        <v>0</v>
      </c>
      <c r="BC122" s="49">
        <v>0</v>
      </c>
      <c r="BD122" s="49">
        <v>0</v>
      </c>
      <c r="BE122" s="49">
        <v>0</v>
      </c>
      <c r="BF122" s="49">
        <v>0</v>
      </c>
      <c r="BG122" s="49">
        <v>0</v>
      </c>
      <c r="BI122" s="52">
        <f t="shared" si="142"/>
        <v>0</v>
      </c>
      <c r="BJ122" s="92"/>
      <c r="BK122" s="92"/>
      <c r="BL122" s="92"/>
      <c r="BM122" s="92"/>
      <c r="BN122" s="92"/>
      <c r="BO122" s="92"/>
      <c r="BP122" s="92"/>
      <c r="BQ122" s="92"/>
      <c r="BR122" s="92"/>
      <c r="BS122" s="92"/>
      <c r="BT122" s="92"/>
      <c r="BU122" s="92"/>
      <c r="BW122" s="52">
        <f t="shared" si="143"/>
        <v>0</v>
      </c>
      <c r="BX122" s="92"/>
      <c r="BY122" s="92"/>
      <c r="BZ122" s="92"/>
      <c r="CA122" s="92"/>
      <c r="CB122" s="92"/>
      <c r="CC122" s="92"/>
      <c r="CD122" s="92"/>
      <c r="CE122" s="92"/>
      <c r="CF122" s="92"/>
      <c r="CG122" s="92"/>
      <c r="CH122" s="92"/>
      <c r="CI122" s="92"/>
    </row>
    <row r="123" spans="2:87" s="50" customFormat="1" hidden="1" outlineLevel="1" x14ac:dyDescent="0.3">
      <c r="B123" s="72">
        <v>51</v>
      </c>
      <c r="C123" s="62" t="s">
        <v>241</v>
      </c>
      <c r="D123" s="54"/>
      <c r="E123" s="52">
        <v>0</v>
      </c>
      <c r="F123" s="49">
        <v>0</v>
      </c>
      <c r="G123" s="49">
        <v>0</v>
      </c>
      <c r="H123" s="49">
        <v>0</v>
      </c>
      <c r="I123" s="49">
        <v>0</v>
      </c>
      <c r="J123" s="49">
        <v>0</v>
      </c>
      <c r="K123" s="49">
        <v>0</v>
      </c>
      <c r="L123" s="49">
        <v>0</v>
      </c>
      <c r="M123" s="49">
        <v>0</v>
      </c>
      <c r="N123" s="49">
        <v>0</v>
      </c>
      <c r="O123" s="49">
        <v>0</v>
      </c>
      <c r="P123" s="49">
        <v>0</v>
      </c>
      <c r="Q123" s="49">
        <v>0</v>
      </c>
      <c r="S123" s="52">
        <v>0</v>
      </c>
      <c r="T123" s="49">
        <v>0</v>
      </c>
      <c r="U123" s="49">
        <v>0</v>
      </c>
      <c r="V123" s="49">
        <v>0</v>
      </c>
      <c r="W123" s="49">
        <v>0</v>
      </c>
      <c r="X123" s="49">
        <v>0</v>
      </c>
      <c r="Y123" s="49">
        <v>0</v>
      </c>
      <c r="Z123" s="49">
        <v>0</v>
      </c>
      <c r="AA123" s="49">
        <v>0</v>
      </c>
      <c r="AB123" s="49">
        <v>0</v>
      </c>
      <c r="AC123" s="49">
        <v>0</v>
      </c>
      <c r="AD123" s="49">
        <v>0</v>
      </c>
      <c r="AE123" s="49">
        <v>0</v>
      </c>
      <c r="AG123" s="52">
        <v>0</v>
      </c>
      <c r="AH123" s="49">
        <v>0</v>
      </c>
      <c r="AI123" s="49">
        <v>0</v>
      </c>
      <c r="AJ123" s="49">
        <v>0</v>
      </c>
      <c r="AK123" s="49">
        <v>0</v>
      </c>
      <c r="AL123" s="49">
        <v>0</v>
      </c>
      <c r="AM123" s="49">
        <v>0</v>
      </c>
      <c r="AN123" s="49">
        <v>0</v>
      </c>
      <c r="AO123" s="49">
        <v>0</v>
      </c>
      <c r="AP123" s="49">
        <v>0</v>
      </c>
      <c r="AQ123" s="49">
        <v>0</v>
      </c>
      <c r="AR123" s="49">
        <v>0</v>
      </c>
      <c r="AS123" s="49">
        <v>0</v>
      </c>
      <c r="AU123" s="52">
        <v>0</v>
      </c>
      <c r="AV123" s="49">
        <v>0</v>
      </c>
      <c r="AW123" s="49">
        <v>0</v>
      </c>
      <c r="AX123" s="49">
        <v>0</v>
      </c>
      <c r="AY123" s="49">
        <v>0</v>
      </c>
      <c r="AZ123" s="49">
        <v>0</v>
      </c>
      <c r="BA123" s="49">
        <v>0</v>
      </c>
      <c r="BB123" s="49">
        <v>0</v>
      </c>
      <c r="BC123" s="49">
        <v>0</v>
      </c>
      <c r="BD123" s="49">
        <v>0</v>
      </c>
      <c r="BE123" s="49">
        <v>0</v>
      </c>
      <c r="BF123" s="49">
        <v>0</v>
      </c>
      <c r="BG123" s="49">
        <v>0</v>
      </c>
      <c r="BI123" s="52">
        <f t="shared" si="142"/>
        <v>0</v>
      </c>
      <c r="BJ123" s="92"/>
      <c r="BK123" s="92"/>
      <c r="BL123" s="92"/>
      <c r="BM123" s="92"/>
      <c r="BN123" s="92"/>
      <c r="BO123" s="92"/>
      <c r="BP123" s="92"/>
      <c r="BQ123" s="92"/>
      <c r="BR123" s="92"/>
      <c r="BS123" s="92"/>
      <c r="BT123" s="92"/>
      <c r="BU123" s="92"/>
      <c r="BW123" s="52">
        <f t="shared" si="143"/>
        <v>0</v>
      </c>
      <c r="BX123" s="92"/>
      <c r="BY123" s="92"/>
      <c r="BZ123" s="92"/>
      <c r="CA123" s="92"/>
      <c r="CB123" s="92"/>
      <c r="CC123" s="92"/>
      <c r="CD123" s="92"/>
      <c r="CE123" s="92"/>
      <c r="CF123" s="92"/>
      <c r="CG123" s="92"/>
      <c r="CH123" s="92"/>
      <c r="CI123" s="92"/>
    </row>
    <row r="124" spans="2:87" s="50" customFormat="1" hidden="1" outlineLevel="1" x14ac:dyDescent="0.3">
      <c r="B124" s="72">
        <v>52</v>
      </c>
      <c r="C124" s="62" t="s">
        <v>242</v>
      </c>
      <c r="D124" s="54"/>
      <c r="E124" s="52">
        <v>0</v>
      </c>
      <c r="F124" s="49">
        <v>0</v>
      </c>
      <c r="G124" s="49">
        <v>0</v>
      </c>
      <c r="H124" s="49">
        <v>0</v>
      </c>
      <c r="I124" s="49">
        <v>0</v>
      </c>
      <c r="J124" s="49">
        <v>0</v>
      </c>
      <c r="K124" s="49">
        <v>0</v>
      </c>
      <c r="L124" s="49">
        <v>0</v>
      </c>
      <c r="M124" s="49">
        <v>0</v>
      </c>
      <c r="N124" s="49">
        <v>0</v>
      </c>
      <c r="O124" s="49">
        <v>0</v>
      </c>
      <c r="P124" s="49">
        <v>0</v>
      </c>
      <c r="Q124" s="49">
        <v>0</v>
      </c>
      <c r="S124" s="52">
        <v>0</v>
      </c>
      <c r="T124" s="49">
        <v>0</v>
      </c>
      <c r="U124" s="49">
        <v>0</v>
      </c>
      <c r="V124" s="49">
        <v>0</v>
      </c>
      <c r="W124" s="49">
        <v>0</v>
      </c>
      <c r="X124" s="49">
        <v>0</v>
      </c>
      <c r="Y124" s="49">
        <v>0</v>
      </c>
      <c r="Z124" s="49">
        <v>0</v>
      </c>
      <c r="AA124" s="49">
        <v>0</v>
      </c>
      <c r="AB124" s="49">
        <v>0</v>
      </c>
      <c r="AC124" s="49">
        <v>0</v>
      </c>
      <c r="AD124" s="49">
        <v>0</v>
      </c>
      <c r="AE124" s="49">
        <v>0</v>
      </c>
      <c r="AG124" s="52">
        <v>0</v>
      </c>
      <c r="AH124" s="49">
        <v>0</v>
      </c>
      <c r="AI124" s="49">
        <v>0</v>
      </c>
      <c r="AJ124" s="49">
        <v>0</v>
      </c>
      <c r="AK124" s="49">
        <v>0</v>
      </c>
      <c r="AL124" s="49">
        <v>0</v>
      </c>
      <c r="AM124" s="49">
        <v>0</v>
      </c>
      <c r="AN124" s="49">
        <v>0</v>
      </c>
      <c r="AO124" s="49">
        <v>0</v>
      </c>
      <c r="AP124" s="49">
        <v>0</v>
      </c>
      <c r="AQ124" s="49">
        <v>0</v>
      </c>
      <c r="AR124" s="49">
        <v>0</v>
      </c>
      <c r="AS124" s="49">
        <v>0</v>
      </c>
      <c r="AU124" s="52">
        <v>0</v>
      </c>
      <c r="AV124" s="49">
        <v>0</v>
      </c>
      <c r="AW124" s="49">
        <v>0</v>
      </c>
      <c r="AX124" s="49">
        <v>0</v>
      </c>
      <c r="AY124" s="49">
        <v>0</v>
      </c>
      <c r="AZ124" s="49">
        <v>0</v>
      </c>
      <c r="BA124" s="49">
        <v>0</v>
      </c>
      <c r="BB124" s="49">
        <v>0</v>
      </c>
      <c r="BC124" s="49">
        <v>0</v>
      </c>
      <c r="BD124" s="49">
        <v>0</v>
      </c>
      <c r="BE124" s="49">
        <v>0</v>
      </c>
      <c r="BF124" s="49">
        <v>0</v>
      </c>
      <c r="BG124" s="49">
        <v>0</v>
      </c>
      <c r="BI124" s="52">
        <f t="shared" si="142"/>
        <v>0</v>
      </c>
      <c r="BJ124" s="92"/>
      <c r="BK124" s="92"/>
      <c r="BL124" s="92"/>
      <c r="BM124" s="92"/>
      <c r="BN124" s="92"/>
      <c r="BO124" s="92"/>
      <c r="BP124" s="92"/>
      <c r="BQ124" s="92"/>
      <c r="BR124" s="92"/>
      <c r="BS124" s="92"/>
      <c r="BT124" s="92"/>
      <c r="BU124" s="92"/>
      <c r="BW124" s="52">
        <f t="shared" si="143"/>
        <v>0</v>
      </c>
      <c r="BX124" s="92"/>
      <c r="BY124" s="92"/>
      <c r="BZ124" s="92"/>
      <c r="CA124" s="92"/>
      <c r="CB124" s="92"/>
      <c r="CC124" s="92"/>
      <c r="CD124" s="92"/>
      <c r="CE124" s="92"/>
      <c r="CF124" s="92"/>
      <c r="CG124" s="92"/>
      <c r="CH124" s="92"/>
      <c r="CI124" s="92"/>
    </row>
    <row r="125" spans="2:87" collapsed="1" x14ac:dyDescent="0.3">
      <c r="C125" s="34"/>
      <c r="D125" s="34"/>
      <c r="E125" s="63"/>
      <c r="F125" s="63"/>
      <c r="G125" s="63"/>
      <c r="H125" s="63"/>
      <c r="I125" s="63"/>
      <c r="J125" s="63"/>
      <c r="K125" s="63"/>
      <c r="L125" s="63"/>
      <c r="M125" s="63"/>
      <c r="N125" s="63"/>
      <c r="O125" s="63"/>
      <c r="P125" s="63"/>
      <c r="Q125" s="63"/>
      <c r="R125" s="40"/>
      <c r="S125" s="63"/>
      <c r="T125" s="63"/>
      <c r="U125" s="63"/>
      <c r="V125" s="63"/>
      <c r="W125" s="63"/>
      <c r="X125" s="63"/>
      <c r="Y125" s="63"/>
      <c r="Z125" s="63"/>
      <c r="AA125" s="63"/>
      <c r="AB125" s="63"/>
      <c r="AC125" s="63"/>
      <c r="AD125" s="63"/>
      <c r="AE125" s="63"/>
      <c r="AF125" s="40"/>
      <c r="AG125" s="63"/>
      <c r="AH125" s="63"/>
      <c r="AI125" s="63"/>
      <c r="AJ125" s="63"/>
      <c r="AK125" s="63"/>
      <c r="AL125" s="63"/>
      <c r="AM125" s="63"/>
      <c r="AN125" s="63"/>
      <c r="AO125" s="63"/>
      <c r="AP125" s="63"/>
      <c r="AQ125" s="63"/>
      <c r="AR125" s="63"/>
      <c r="AS125" s="63"/>
      <c r="AT125" s="40"/>
      <c r="AU125" s="63"/>
      <c r="AV125" s="63"/>
      <c r="AW125" s="63"/>
      <c r="AX125" s="63"/>
      <c r="AY125" s="63"/>
      <c r="AZ125" s="63"/>
      <c r="BA125" s="63"/>
      <c r="BB125" s="63"/>
      <c r="BC125" s="63"/>
      <c r="BD125" s="63"/>
      <c r="BE125" s="63"/>
      <c r="BF125" s="63"/>
      <c r="BG125" s="63"/>
      <c r="BH125" s="40"/>
      <c r="BI125" s="63"/>
      <c r="BJ125" s="63"/>
      <c r="BK125" s="63"/>
      <c r="BL125" s="63"/>
      <c r="BM125" s="63"/>
      <c r="BN125" s="63"/>
      <c r="BO125" s="63"/>
      <c r="BP125" s="63"/>
      <c r="BQ125" s="63"/>
      <c r="BR125" s="63"/>
      <c r="BS125" s="63"/>
      <c r="BT125" s="63"/>
      <c r="BU125" s="63"/>
      <c r="BV125" s="40"/>
      <c r="BW125" s="63"/>
      <c r="BX125" s="63"/>
      <c r="BY125" s="63"/>
      <c r="BZ125" s="63"/>
      <c r="CA125" s="63"/>
      <c r="CB125" s="63"/>
      <c r="CC125" s="63"/>
      <c r="CD125" s="63"/>
      <c r="CE125" s="63"/>
      <c r="CF125" s="63"/>
      <c r="CG125" s="63"/>
      <c r="CH125" s="63"/>
      <c r="CI125" s="63"/>
    </row>
    <row r="126" spans="2:87" x14ac:dyDescent="0.3">
      <c r="B126" s="71">
        <v>9</v>
      </c>
      <c r="C126" s="45" t="s">
        <v>243</v>
      </c>
      <c r="D126" s="34"/>
      <c r="E126" s="46">
        <v>-1835.7019999999902</v>
      </c>
      <c r="F126" s="46">
        <v>-17848.663</v>
      </c>
      <c r="G126" s="46">
        <v>925.88100000000486</v>
      </c>
      <c r="H126" s="46">
        <v>5425.5940000000046</v>
      </c>
      <c r="I126" s="46">
        <v>-4202.0610000000015</v>
      </c>
      <c r="J126" s="46">
        <v>1518.2209999999977</v>
      </c>
      <c r="K126" s="46">
        <v>-3176.3830000000016</v>
      </c>
      <c r="L126" s="46">
        <v>-1469.4060000000027</v>
      </c>
      <c r="M126" s="46">
        <v>5497.1829999999973</v>
      </c>
      <c r="N126" s="46">
        <v>-6867.369999999999</v>
      </c>
      <c r="O126" s="46">
        <v>-11083.146999999997</v>
      </c>
      <c r="P126" s="46">
        <v>-1024.4250000000029</v>
      </c>
      <c r="Q126" s="46">
        <v>30468.874000000003</v>
      </c>
      <c r="S126" s="46">
        <v>7096.831000000122</v>
      </c>
      <c r="T126" s="46">
        <v>-6665.5040000000008</v>
      </c>
      <c r="U126" s="46">
        <v>-11739.227000000006</v>
      </c>
      <c r="V126" s="46">
        <v>1109.3999999999978</v>
      </c>
      <c r="W126" s="46">
        <v>-15557.786</v>
      </c>
      <c r="X126" s="46">
        <v>-139.53399999999601</v>
      </c>
      <c r="Y126" s="46">
        <v>4957.489999999998</v>
      </c>
      <c r="Z126" s="46">
        <v>-3094.9669999999933</v>
      </c>
      <c r="AA126" s="46">
        <v>-5904.1749999999993</v>
      </c>
      <c r="AB126" s="46">
        <v>243.22699999999895</v>
      </c>
      <c r="AC126" s="46">
        <v>-1013.5529999999999</v>
      </c>
      <c r="AD126" s="46">
        <v>5981.0580000000009</v>
      </c>
      <c r="AE126" s="46">
        <v>38920.402000000009</v>
      </c>
      <c r="AG126" s="46">
        <v>-9520.5310000000754</v>
      </c>
      <c r="AH126" s="46">
        <v>-24306.339000000007</v>
      </c>
      <c r="AI126" s="46">
        <v>-9191.1390000000029</v>
      </c>
      <c r="AJ126" s="46">
        <v>6171.3680000000022</v>
      </c>
      <c r="AK126" s="46">
        <v>-7157.3719999999958</v>
      </c>
      <c r="AL126" s="46">
        <v>-4842.0000000000036</v>
      </c>
      <c r="AM126" s="46">
        <v>1889.018</v>
      </c>
      <c r="AN126" s="46">
        <v>5832.1629999999968</v>
      </c>
      <c r="AO126" s="46">
        <v>-3053.9100000000035</v>
      </c>
      <c r="AP126" s="46">
        <v>1810.5989999999983</v>
      </c>
      <c r="AQ126" s="46">
        <v>5837.8450000000012</v>
      </c>
      <c r="AR126" s="46">
        <v>1809.0829999999987</v>
      </c>
      <c r="AS126" s="46">
        <v>15680.153000000006</v>
      </c>
      <c r="AU126" s="46">
        <v>13851.912</v>
      </c>
      <c r="AV126" s="46">
        <v>1382.8779999999933</v>
      </c>
      <c r="AW126" s="46">
        <v>-9625.8189999999995</v>
      </c>
      <c r="AX126" s="46">
        <v>11997.278000000002</v>
      </c>
      <c r="AY126" s="46">
        <v>-4960.8780000000006</v>
      </c>
      <c r="AZ126" s="46">
        <v>8168.7590000000018</v>
      </c>
      <c r="BA126" s="46">
        <v>-3624.7080000000024</v>
      </c>
      <c r="BB126" s="46">
        <v>-8049.1219999999994</v>
      </c>
      <c r="BC126" s="46">
        <v>-7785.2960000000021</v>
      </c>
      <c r="BD126" s="46">
        <v>-10480.605000000007</v>
      </c>
      <c r="BE126" s="46">
        <v>-7766.1110000000008</v>
      </c>
      <c r="BF126" s="46">
        <v>-6342.7879999999932</v>
      </c>
      <c r="BG126" s="46">
        <v>1337.1180000000022</v>
      </c>
      <c r="BI126" s="46">
        <f t="shared" ref="BI126:BU126" si="255">BI6-BI44</f>
        <v>19766.019000000029</v>
      </c>
      <c r="BJ126" s="46">
        <f t="shared" si="255"/>
        <v>-9809.3539999999994</v>
      </c>
      <c r="BK126" s="46">
        <f t="shared" si="255"/>
        <v>-12191.116999999991</v>
      </c>
      <c r="BL126" s="46">
        <f t="shared" si="255"/>
        <v>5364.9260000000031</v>
      </c>
      <c r="BM126" s="46">
        <f t="shared" si="255"/>
        <v>-7176.7569999999996</v>
      </c>
      <c r="BN126" s="46">
        <f t="shared" si="255"/>
        <v>3249.1200000000026</v>
      </c>
      <c r="BO126" s="46">
        <f t="shared" si="255"/>
        <v>-1798.9000000000051</v>
      </c>
      <c r="BP126" s="46">
        <f t="shared" si="255"/>
        <v>12151.177</v>
      </c>
      <c r="BQ126" s="46">
        <f t="shared" si="255"/>
        <v>3838.0889999999999</v>
      </c>
      <c r="BR126" s="46">
        <f t="shared" si="255"/>
        <v>-1060.7839999999924</v>
      </c>
      <c r="BS126" s="46">
        <f t="shared" si="255"/>
        <v>7929.5040000000008</v>
      </c>
      <c r="BT126" s="46">
        <f t="shared" si="255"/>
        <v>9045.7509999999966</v>
      </c>
      <c r="BU126" s="46">
        <f t="shared" si="255"/>
        <v>10224.363999999998</v>
      </c>
      <c r="BW126" s="46">
        <f t="shared" ref="BW126:CI126" si="256">BW6-BW44</f>
        <v>-3802.7182443425409</v>
      </c>
      <c r="BX126" s="46">
        <f t="shared" si="256"/>
        <v>-16340.014669999999</v>
      </c>
      <c r="BY126" s="46">
        <f t="shared" si="256"/>
        <v>-484.63015999999698</v>
      </c>
      <c r="BZ126" s="46">
        <f t="shared" si="256"/>
        <v>11593.429509999998</v>
      </c>
      <c r="CA126" s="46">
        <f t="shared" si="256"/>
        <v>16123.486570000001</v>
      </c>
      <c r="CB126" s="46">
        <f t="shared" si="256"/>
        <v>7667.6214099999961</v>
      </c>
      <c r="CC126" s="46">
        <f t="shared" si="256"/>
        <v>11306.835929999994</v>
      </c>
      <c r="CD126" s="46">
        <f t="shared" si="256"/>
        <v>3067.7800299999944</v>
      </c>
      <c r="CE126" s="46">
        <f t="shared" si="256"/>
        <v>-1241.1651605555526</v>
      </c>
      <c r="CF126" s="46">
        <f t="shared" si="256"/>
        <v>-8369.7990987488847</v>
      </c>
      <c r="CG126" s="46">
        <f t="shared" si="256"/>
        <v>-8993.473600718331</v>
      </c>
      <c r="CH126" s="46">
        <f t="shared" si="256"/>
        <v>-2976.0610590240249</v>
      </c>
      <c r="CI126" s="46">
        <f t="shared" si="256"/>
        <v>-15156.727945295675</v>
      </c>
    </row>
    <row r="127" spans="2:87" s="40" customFormat="1" x14ac:dyDescent="0.3">
      <c r="B127" s="50"/>
      <c r="C127" s="34"/>
      <c r="D127" s="34"/>
      <c r="E127" s="63"/>
      <c r="F127" s="63"/>
      <c r="G127" s="63"/>
      <c r="H127" s="63"/>
      <c r="I127" s="63"/>
      <c r="J127" s="63"/>
      <c r="K127" s="63"/>
      <c r="L127" s="63"/>
      <c r="M127" s="63"/>
      <c r="N127" s="63"/>
      <c r="O127" s="63"/>
      <c r="P127" s="63"/>
      <c r="Q127" s="63"/>
      <c r="S127" s="63"/>
      <c r="T127" s="63"/>
      <c r="U127" s="63"/>
      <c r="V127" s="63"/>
      <c r="W127" s="63"/>
      <c r="X127" s="63"/>
      <c r="Y127" s="63"/>
      <c r="Z127" s="63"/>
      <c r="AA127" s="63"/>
      <c r="AB127" s="63"/>
      <c r="AC127" s="63"/>
      <c r="AD127" s="63"/>
      <c r="AE127" s="63"/>
      <c r="AG127" s="63"/>
      <c r="AH127" s="63"/>
      <c r="AI127" s="63"/>
      <c r="AJ127" s="63"/>
      <c r="AK127" s="63"/>
      <c r="AL127" s="63"/>
      <c r="AM127" s="63"/>
      <c r="AN127" s="63"/>
      <c r="AO127" s="63"/>
      <c r="AP127" s="63"/>
      <c r="AQ127" s="63"/>
      <c r="AR127" s="63"/>
      <c r="AS127" s="63"/>
      <c r="AU127" s="63"/>
      <c r="AV127" s="63"/>
      <c r="AW127" s="63"/>
      <c r="AX127" s="63"/>
      <c r="AY127" s="63"/>
      <c r="AZ127" s="63"/>
      <c r="BA127" s="63"/>
      <c r="BB127" s="63"/>
      <c r="BC127" s="63"/>
      <c r="BD127" s="63"/>
      <c r="BE127" s="63"/>
      <c r="BF127" s="63"/>
      <c r="BG127" s="63"/>
      <c r="BI127" s="64"/>
      <c r="BJ127" s="64"/>
      <c r="BK127" s="64"/>
      <c r="BL127" s="64"/>
      <c r="BM127" s="64"/>
      <c r="BN127" s="64"/>
      <c r="BO127" s="64"/>
      <c r="BP127" s="64"/>
      <c r="BQ127" s="64"/>
      <c r="BR127" s="64"/>
      <c r="BS127" s="64"/>
      <c r="BT127" s="64"/>
      <c r="BU127" s="64"/>
      <c r="BW127" s="64"/>
      <c r="BX127" s="64"/>
      <c r="BY127" s="64"/>
      <c r="BZ127" s="64"/>
      <c r="CA127" s="64"/>
      <c r="CB127" s="64"/>
      <c r="CC127" s="64"/>
      <c r="CD127" s="64"/>
      <c r="CE127" s="64"/>
      <c r="CF127" s="64"/>
      <c r="CG127" s="64"/>
      <c r="CH127" s="64"/>
      <c r="CI127" s="64"/>
    </row>
    <row r="128" spans="2:87" x14ac:dyDescent="0.3">
      <c r="B128" s="71">
        <v>10</v>
      </c>
      <c r="C128" s="51" t="s">
        <v>244</v>
      </c>
      <c r="D128" s="34"/>
      <c r="E128" s="65">
        <v>43227.612999999998</v>
      </c>
      <c r="F128" s="65">
        <v>43227.612999999998</v>
      </c>
      <c r="G128" s="65">
        <v>25378.949999999997</v>
      </c>
      <c r="H128" s="65">
        <v>26304.831000000002</v>
      </c>
      <c r="I128" s="65">
        <v>31730.425000000007</v>
      </c>
      <c r="J128" s="65">
        <v>27528.364000000005</v>
      </c>
      <c r="K128" s="65">
        <v>29046.585000000003</v>
      </c>
      <c r="L128" s="65">
        <v>25870.202000000001</v>
      </c>
      <c r="M128" s="65">
        <v>24400.795999999998</v>
      </c>
      <c r="N128" s="65">
        <v>29897.978999999996</v>
      </c>
      <c r="O128" s="65">
        <v>23030.608999999997</v>
      </c>
      <c r="P128" s="65">
        <v>11947.462</v>
      </c>
      <c r="Q128" s="65">
        <v>10923.036999999997</v>
      </c>
      <c r="R128" s="40"/>
      <c r="S128" s="65">
        <v>41391.911</v>
      </c>
      <c r="T128" s="65">
        <v>41391.911</v>
      </c>
      <c r="U128" s="65">
        <v>34726.406999999999</v>
      </c>
      <c r="V128" s="65">
        <v>22987.179999999993</v>
      </c>
      <c r="W128" s="65">
        <v>24096.579999999991</v>
      </c>
      <c r="X128" s="65">
        <v>8538.7939999999908</v>
      </c>
      <c r="Y128" s="65">
        <v>8399.2599999999948</v>
      </c>
      <c r="Z128" s="65">
        <v>13356.749999999993</v>
      </c>
      <c r="AA128" s="65">
        <v>10261.782999999999</v>
      </c>
      <c r="AB128" s="65">
        <v>4357.6080000000002</v>
      </c>
      <c r="AC128" s="65">
        <v>4600.8349999999991</v>
      </c>
      <c r="AD128" s="65">
        <v>3587.2819999999992</v>
      </c>
      <c r="AE128" s="65">
        <v>9568.34</v>
      </c>
      <c r="AF128" s="40"/>
      <c r="AG128" s="65">
        <v>48488.742000000013</v>
      </c>
      <c r="AH128" s="65">
        <v>48488.742000000013</v>
      </c>
      <c r="AI128" s="65">
        <v>24182.403000000006</v>
      </c>
      <c r="AJ128" s="65">
        <v>14991.264000000003</v>
      </c>
      <c r="AK128" s="65">
        <v>21162.632000000005</v>
      </c>
      <c r="AL128" s="65">
        <v>14005.260000000009</v>
      </c>
      <c r="AM128" s="65">
        <v>9163.2600000000057</v>
      </c>
      <c r="AN128" s="65">
        <v>11052.278000000006</v>
      </c>
      <c r="AO128" s="65">
        <v>16884.441000000003</v>
      </c>
      <c r="AP128" s="65">
        <v>13830.530999999999</v>
      </c>
      <c r="AQ128" s="65">
        <v>15641.129999999997</v>
      </c>
      <c r="AR128" s="65">
        <v>21478.974999999999</v>
      </c>
      <c r="AS128" s="65">
        <v>23288.057999999997</v>
      </c>
      <c r="AT128" s="40"/>
      <c r="AU128" s="65">
        <v>38968.211000000003</v>
      </c>
      <c r="AV128" s="65">
        <v>38968.211000000003</v>
      </c>
      <c r="AW128" s="65">
        <v>40351.088999999993</v>
      </c>
      <c r="AX128" s="65">
        <v>30725.269999999993</v>
      </c>
      <c r="AY128" s="65">
        <v>42722.547999999995</v>
      </c>
      <c r="AZ128" s="65">
        <v>37761.67</v>
      </c>
      <c r="BA128" s="65">
        <v>45930.429000000004</v>
      </c>
      <c r="BB128" s="65">
        <v>42305.721000000005</v>
      </c>
      <c r="BC128" s="65">
        <v>34256.599000000002</v>
      </c>
      <c r="BD128" s="65">
        <v>26471.303</v>
      </c>
      <c r="BE128" s="65">
        <v>15990.697999999993</v>
      </c>
      <c r="BF128" s="65">
        <v>8224.5869999999923</v>
      </c>
      <c r="BG128" s="65">
        <v>1881.7989999999991</v>
      </c>
      <c r="BH128" s="40"/>
      <c r="BI128" s="66">
        <v>52820.123</v>
      </c>
      <c r="BJ128" s="66">
        <f t="shared" ref="BJ128:BU128" si="257">BG129</f>
        <v>3218.9170000000013</v>
      </c>
      <c r="BK128" s="66">
        <f t="shared" si="257"/>
        <v>0</v>
      </c>
      <c r="BL128" s="66">
        <f t="shared" si="257"/>
        <v>72586.142000000022</v>
      </c>
      <c r="BM128" s="66">
        <f t="shared" si="257"/>
        <v>-6590.4369999999981</v>
      </c>
      <c r="BN128" s="66">
        <f t="shared" si="257"/>
        <v>-12191.116999999991</v>
      </c>
      <c r="BO128" s="66">
        <f t="shared" si="257"/>
        <v>77951.068000000028</v>
      </c>
      <c r="BP128" s="66">
        <f t="shared" si="257"/>
        <v>-13767.193999999998</v>
      </c>
      <c r="BQ128" s="66">
        <f t="shared" si="257"/>
        <v>-8941.9969999999885</v>
      </c>
      <c r="BR128" s="66">
        <f t="shared" si="257"/>
        <v>76152.16800000002</v>
      </c>
      <c r="BS128" s="66">
        <f t="shared" si="257"/>
        <v>-1616.016999999998</v>
      </c>
      <c r="BT128" s="66">
        <f t="shared" si="257"/>
        <v>-5103.9079999999885</v>
      </c>
      <c r="BU128" s="66">
        <f t="shared" si="257"/>
        <v>75091.38400000002</v>
      </c>
      <c r="BV128" s="40"/>
      <c r="BW128" s="66">
        <f>+BI129</f>
        <v>72586.142000000022</v>
      </c>
      <c r="BX128" s="66">
        <f>BU129</f>
        <v>85315.748000000021</v>
      </c>
      <c r="BY128" s="66">
        <f t="shared" ref="BY128:CI128" si="258">BV129</f>
        <v>0</v>
      </c>
      <c r="BZ128" s="66">
        <f t="shared" si="258"/>
        <v>68783.423755657481</v>
      </c>
      <c r="CA128" s="66">
        <f t="shared" si="258"/>
        <v>68975.733330000017</v>
      </c>
      <c r="CB128" s="66">
        <f t="shared" si="258"/>
        <v>-484.63015999999698</v>
      </c>
      <c r="CC128" s="66">
        <f t="shared" si="258"/>
        <v>80376.853265657483</v>
      </c>
      <c r="CD128" s="66">
        <f t="shared" si="258"/>
        <v>85099.219900000026</v>
      </c>
      <c r="CE128" s="66">
        <f t="shared" si="258"/>
        <v>7182.9912499999991</v>
      </c>
      <c r="CF128" s="66">
        <f t="shared" si="258"/>
        <v>91683.689195657469</v>
      </c>
      <c r="CG128" s="66">
        <f t="shared" si="258"/>
        <v>88166.99993000002</v>
      </c>
      <c r="CH128" s="66">
        <f t="shared" si="258"/>
        <v>5941.8260894444466</v>
      </c>
      <c r="CI128" s="66">
        <f t="shared" si="258"/>
        <v>83313.890096908581</v>
      </c>
    </row>
    <row r="129" spans="2:87" x14ac:dyDescent="0.3">
      <c r="B129" s="71">
        <v>11</v>
      </c>
      <c r="C129" s="51" t="s">
        <v>245</v>
      </c>
      <c r="D129" s="34"/>
      <c r="E129" s="65">
        <v>41391.911000000007</v>
      </c>
      <c r="F129" s="65">
        <v>25378.949999999997</v>
      </c>
      <c r="G129" s="65">
        <v>26304.831000000002</v>
      </c>
      <c r="H129" s="65">
        <v>31730.425000000007</v>
      </c>
      <c r="I129" s="65">
        <v>27528.364000000005</v>
      </c>
      <c r="J129" s="65">
        <v>29046.585000000003</v>
      </c>
      <c r="K129" s="65">
        <v>25870.202000000001</v>
      </c>
      <c r="L129" s="65">
        <v>24400.795999999998</v>
      </c>
      <c r="M129" s="65">
        <v>29897.978999999996</v>
      </c>
      <c r="N129" s="65">
        <v>23030.608999999997</v>
      </c>
      <c r="O129" s="65">
        <v>11947.462</v>
      </c>
      <c r="P129" s="65">
        <v>10923.036999999997</v>
      </c>
      <c r="Q129" s="65">
        <v>41391.911</v>
      </c>
      <c r="R129" s="40"/>
      <c r="S129" s="65">
        <v>48488.742000000122</v>
      </c>
      <c r="T129" s="65">
        <v>34726.406999999999</v>
      </c>
      <c r="U129" s="65">
        <v>22987.179999999993</v>
      </c>
      <c r="V129" s="65">
        <v>24096.579999999991</v>
      </c>
      <c r="W129" s="65">
        <v>8538.7939999999908</v>
      </c>
      <c r="X129" s="65">
        <v>8399.2599999999948</v>
      </c>
      <c r="Y129" s="65">
        <v>13356.749999999993</v>
      </c>
      <c r="Z129" s="65">
        <v>10261.782999999999</v>
      </c>
      <c r="AA129" s="65">
        <v>4357.6080000000002</v>
      </c>
      <c r="AB129" s="65">
        <v>4600.8349999999991</v>
      </c>
      <c r="AC129" s="65">
        <v>3587.2819999999992</v>
      </c>
      <c r="AD129" s="65">
        <v>9568.34</v>
      </c>
      <c r="AE129" s="65">
        <v>48488.742000000013</v>
      </c>
      <c r="AF129" s="40"/>
      <c r="AG129" s="65">
        <v>38968.210999999937</v>
      </c>
      <c r="AH129" s="65">
        <v>24182.403000000006</v>
      </c>
      <c r="AI129" s="65">
        <v>14991.264000000003</v>
      </c>
      <c r="AJ129" s="65">
        <v>21162.632000000005</v>
      </c>
      <c r="AK129" s="65">
        <v>14005.260000000009</v>
      </c>
      <c r="AL129" s="65">
        <v>9163.2600000000057</v>
      </c>
      <c r="AM129" s="65">
        <v>11052.278000000006</v>
      </c>
      <c r="AN129" s="65">
        <v>16884.441000000003</v>
      </c>
      <c r="AO129" s="65">
        <v>13830.530999999999</v>
      </c>
      <c r="AP129" s="65">
        <v>15641.129999999997</v>
      </c>
      <c r="AQ129" s="65">
        <v>21478.974999999999</v>
      </c>
      <c r="AR129" s="65">
        <v>23288.057999999997</v>
      </c>
      <c r="AS129" s="65">
        <v>38968.211000000003</v>
      </c>
      <c r="AT129" s="40"/>
      <c r="AU129" s="65">
        <v>52820.123</v>
      </c>
      <c r="AV129" s="65">
        <v>40351.088999999993</v>
      </c>
      <c r="AW129" s="65">
        <v>30725.269999999993</v>
      </c>
      <c r="AX129" s="65">
        <v>42722.547999999995</v>
      </c>
      <c r="AY129" s="65">
        <v>37761.67</v>
      </c>
      <c r="AZ129" s="65">
        <v>45930.429000000004</v>
      </c>
      <c r="BA129" s="65">
        <v>42305.721000000005</v>
      </c>
      <c r="BB129" s="65">
        <v>34256.599000000002</v>
      </c>
      <c r="BC129" s="65">
        <v>26471.303</v>
      </c>
      <c r="BD129" s="65">
        <v>15990.697999999993</v>
      </c>
      <c r="BE129" s="65">
        <v>8224.5869999999923</v>
      </c>
      <c r="BF129" s="65">
        <v>1881.7989999999991</v>
      </c>
      <c r="BG129" s="65">
        <v>3218.9170000000013</v>
      </c>
      <c r="BH129" s="40"/>
      <c r="BI129" s="66">
        <f t="shared" ref="BI129:BU129" si="259">BI128+BI126</f>
        <v>72586.142000000022</v>
      </c>
      <c r="BJ129" s="66">
        <f t="shared" si="259"/>
        <v>-6590.4369999999981</v>
      </c>
      <c r="BK129" s="66">
        <f t="shared" si="259"/>
        <v>-12191.116999999991</v>
      </c>
      <c r="BL129" s="66">
        <f t="shared" si="259"/>
        <v>77951.068000000028</v>
      </c>
      <c r="BM129" s="66">
        <f t="shared" si="259"/>
        <v>-13767.193999999998</v>
      </c>
      <c r="BN129" s="66">
        <f t="shared" si="259"/>
        <v>-8941.9969999999885</v>
      </c>
      <c r="BO129" s="66">
        <f t="shared" si="259"/>
        <v>76152.16800000002</v>
      </c>
      <c r="BP129" s="66">
        <f t="shared" si="259"/>
        <v>-1616.016999999998</v>
      </c>
      <c r="BQ129" s="66">
        <f t="shared" si="259"/>
        <v>-5103.9079999999885</v>
      </c>
      <c r="BR129" s="66">
        <f t="shared" si="259"/>
        <v>75091.38400000002</v>
      </c>
      <c r="BS129" s="66">
        <f t="shared" si="259"/>
        <v>6313.4870000000028</v>
      </c>
      <c r="BT129" s="66">
        <f t="shared" si="259"/>
        <v>3941.843000000008</v>
      </c>
      <c r="BU129" s="66">
        <f t="shared" si="259"/>
        <v>85315.748000000021</v>
      </c>
      <c r="BV129" s="40"/>
      <c r="BW129" s="66">
        <f t="shared" ref="BW129:CI129" si="260">BW128+BW126</f>
        <v>68783.423755657481</v>
      </c>
      <c r="BX129" s="66">
        <f t="shared" si="260"/>
        <v>68975.733330000017</v>
      </c>
      <c r="BY129" s="66">
        <f t="shared" si="260"/>
        <v>-484.63015999999698</v>
      </c>
      <c r="BZ129" s="66">
        <f t="shared" si="260"/>
        <v>80376.853265657483</v>
      </c>
      <c r="CA129" s="66">
        <f t="shared" si="260"/>
        <v>85099.219900000026</v>
      </c>
      <c r="CB129" s="66">
        <f t="shared" si="260"/>
        <v>7182.9912499999991</v>
      </c>
      <c r="CC129" s="66">
        <f t="shared" si="260"/>
        <v>91683.689195657469</v>
      </c>
      <c r="CD129" s="66">
        <f t="shared" si="260"/>
        <v>88166.99993000002</v>
      </c>
      <c r="CE129" s="66">
        <f t="shared" si="260"/>
        <v>5941.8260894444466</v>
      </c>
      <c r="CF129" s="66">
        <f t="shared" si="260"/>
        <v>83313.890096908581</v>
      </c>
      <c r="CG129" s="66">
        <f t="shared" si="260"/>
        <v>79173.526329281682</v>
      </c>
      <c r="CH129" s="66">
        <f t="shared" si="260"/>
        <v>2965.7650304204217</v>
      </c>
      <c r="CI129" s="66">
        <f t="shared" si="260"/>
        <v>68157.162151612909</v>
      </c>
    </row>
    <row r="130" spans="2:87" x14ac:dyDescent="0.3">
      <c r="C130" s="34"/>
      <c r="D130" s="34"/>
      <c r="E130" s="34"/>
      <c r="F130" s="34"/>
      <c r="G130" s="34"/>
      <c r="H130" s="34"/>
      <c r="I130" s="34"/>
      <c r="J130" s="34"/>
      <c r="K130" s="34"/>
      <c r="L130" s="34"/>
      <c r="M130" s="34"/>
      <c r="N130" s="34"/>
      <c r="O130" s="34"/>
      <c r="P130" s="34"/>
      <c r="Q130" s="34"/>
      <c r="R130" s="40"/>
      <c r="S130" s="34"/>
      <c r="T130" s="34"/>
      <c r="U130" s="34"/>
      <c r="V130" s="34"/>
      <c r="W130" s="34"/>
      <c r="X130" s="34"/>
      <c r="Y130" s="34"/>
      <c r="Z130" s="34"/>
      <c r="AA130" s="34"/>
      <c r="AB130" s="34"/>
      <c r="AC130" s="34"/>
      <c r="AD130" s="34"/>
      <c r="AE130" s="34"/>
      <c r="AF130" s="40"/>
      <c r="AG130" s="67" t="s">
        <v>246</v>
      </c>
      <c r="AH130" s="67" t="s">
        <v>247</v>
      </c>
      <c r="AI130" s="67" t="s">
        <v>248</v>
      </c>
      <c r="AJ130" s="67" t="s">
        <v>249</v>
      </c>
      <c r="AK130" s="67" t="s">
        <v>250</v>
      </c>
      <c r="AL130" s="67" t="s">
        <v>251</v>
      </c>
      <c r="AM130" s="67" t="s">
        <v>252</v>
      </c>
      <c r="AN130" s="67" t="s">
        <v>253</v>
      </c>
      <c r="AO130" s="67" t="s">
        <v>254</v>
      </c>
      <c r="AP130" s="67" t="s">
        <v>255</v>
      </c>
      <c r="AQ130" s="67" t="s">
        <v>256</v>
      </c>
      <c r="AR130" s="67" t="s">
        <v>257</v>
      </c>
      <c r="AS130" s="68"/>
      <c r="AT130" s="40"/>
      <c r="AU130" s="67" t="s">
        <v>246</v>
      </c>
      <c r="AV130" s="67" t="s">
        <v>247</v>
      </c>
      <c r="AW130" s="67" t="s">
        <v>248</v>
      </c>
      <c r="AX130" s="67" t="s">
        <v>249</v>
      </c>
      <c r="AY130" s="67" t="s">
        <v>250</v>
      </c>
      <c r="AZ130" s="67" t="s">
        <v>251</v>
      </c>
      <c r="BA130" s="67" t="s">
        <v>252</v>
      </c>
      <c r="BB130" s="67" t="s">
        <v>253</v>
      </c>
      <c r="BC130" s="67" t="s">
        <v>254</v>
      </c>
      <c r="BD130" s="67" t="s">
        <v>255</v>
      </c>
      <c r="BE130" s="67" t="s">
        <v>256</v>
      </c>
      <c r="BF130" s="67" t="s">
        <v>257</v>
      </c>
      <c r="BG130" s="68"/>
      <c r="BH130" s="40"/>
      <c r="BI130" s="67" t="s">
        <v>246</v>
      </c>
      <c r="BJ130" s="67" t="s">
        <v>247</v>
      </c>
      <c r="BK130" s="67" t="s">
        <v>248</v>
      </c>
      <c r="BL130" s="67" t="s">
        <v>249</v>
      </c>
      <c r="BM130" s="67" t="s">
        <v>250</v>
      </c>
      <c r="BN130" s="67" t="s">
        <v>251</v>
      </c>
      <c r="BO130" s="67" t="s">
        <v>252</v>
      </c>
      <c r="BP130" s="67" t="s">
        <v>253</v>
      </c>
      <c r="BQ130" s="67" t="s">
        <v>254</v>
      </c>
      <c r="BR130" s="67" t="s">
        <v>255</v>
      </c>
      <c r="BS130" s="67" t="s">
        <v>256</v>
      </c>
      <c r="BT130" s="67" t="s">
        <v>257</v>
      </c>
      <c r="BU130" s="68"/>
      <c r="BV130" s="40"/>
      <c r="BW130" s="67" t="s">
        <v>246</v>
      </c>
      <c r="BX130" s="67" t="s">
        <v>247</v>
      </c>
      <c r="BY130" s="67" t="s">
        <v>248</v>
      </c>
      <c r="BZ130" s="67" t="s">
        <v>249</v>
      </c>
      <c r="CA130" s="67" t="s">
        <v>250</v>
      </c>
      <c r="CB130" s="67" t="s">
        <v>251</v>
      </c>
      <c r="CC130" s="67" t="s">
        <v>252</v>
      </c>
      <c r="CD130" s="67" t="s">
        <v>253</v>
      </c>
      <c r="CE130" s="67" t="s">
        <v>254</v>
      </c>
      <c r="CF130" s="67" t="s">
        <v>255</v>
      </c>
      <c r="CG130" s="67" t="s">
        <v>256</v>
      </c>
      <c r="CH130" s="67" t="s">
        <v>257</v>
      </c>
      <c r="CI130" s="68"/>
    </row>
    <row r="131" spans="2:87" x14ac:dyDescent="0.3">
      <c r="F131" s="80"/>
      <c r="U131" s="80"/>
      <c r="V131" s="80"/>
      <c r="W131" s="80"/>
      <c r="X131" s="80"/>
      <c r="Y131" s="80"/>
      <c r="Z131" s="80"/>
      <c r="AA131" s="80"/>
      <c r="AB131" s="80"/>
      <c r="AC131" s="80"/>
      <c r="AD131" s="80"/>
      <c r="AE131" s="80"/>
      <c r="AQ131" s="70"/>
      <c r="BE131" s="70"/>
      <c r="BS131" s="70"/>
      <c r="CG131" s="70"/>
    </row>
    <row r="132" spans="2:87" x14ac:dyDescent="0.3">
      <c r="F132" s="80"/>
      <c r="U132" s="80"/>
      <c r="V132" s="80"/>
      <c r="W132" s="80"/>
      <c r="X132" s="80"/>
      <c r="Y132" s="80"/>
      <c r="Z132" s="80"/>
      <c r="AA132" s="80"/>
      <c r="AB132" s="80"/>
      <c r="AC132" s="80"/>
      <c r="AD132" s="80"/>
      <c r="AE132" s="80"/>
    </row>
    <row r="133" spans="2:87" x14ac:dyDescent="0.3">
      <c r="F133" s="80"/>
      <c r="U133" s="80"/>
      <c r="V133" s="80"/>
      <c r="W133" s="80"/>
      <c r="X133" s="80"/>
      <c r="Y133" s="80"/>
      <c r="Z133" s="80"/>
      <c r="AA133" s="80"/>
      <c r="AB133" s="80"/>
      <c r="AC133" s="80"/>
      <c r="AD133" s="80"/>
      <c r="AE133" s="80"/>
    </row>
    <row r="134" spans="2:87" x14ac:dyDescent="0.3">
      <c r="F134" s="80"/>
      <c r="U134" s="80"/>
      <c r="V134" s="80"/>
      <c r="W134" s="80"/>
      <c r="X134" s="80"/>
      <c r="Y134" s="80"/>
      <c r="Z134" s="80"/>
      <c r="AA134" s="80"/>
      <c r="AB134" s="80"/>
      <c r="AC134" s="80"/>
      <c r="AD134" s="80"/>
      <c r="AE134" s="80"/>
    </row>
    <row r="135" spans="2:87" x14ac:dyDescent="0.3">
      <c r="F135" s="80"/>
      <c r="U135" s="80"/>
      <c r="V135" s="80"/>
      <c r="W135" s="80"/>
      <c r="X135" s="80"/>
      <c r="Y135" s="80"/>
      <c r="Z135" s="80"/>
      <c r="AA135" s="80"/>
      <c r="AB135" s="80"/>
      <c r="AC135" s="80"/>
      <c r="AD135" s="80"/>
      <c r="AE135" s="80"/>
    </row>
    <row r="136" spans="2:87" x14ac:dyDescent="0.3">
      <c r="F136" s="80"/>
      <c r="G136" s="1">
        <v>-3498</v>
      </c>
      <c r="U136" s="80"/>
      <c r="V136" s="80"/>
      <c r="W136" s="80"/>
      <c r="X136" s="80"/>
      <c r="Y136" s="80"/>
      <c r="Z136" s="80"/>
      <c r="AA136" s="80"/>
      <c r="AB136" s="80"/>
      <c r="AC136" s="80"/>
      <c r="AD136" s="80"/>
      <c r="AE136" s="80"/>
    </row>
    <row r="137" spans="2:87" x14ac:dyDescent="0.3">
      <c r="F137" s="80"/>
      <c r="U137" s="80"/>
      <c r="V137" s="80"/>
      <c r="W137" s="80"/>
      <c r="X137" s="80"/>
      <c r="Y137" s="80"/>
      <c r="Z137" s="80"/>
      <c r="AA137" s="80"/>
      <c r="AB137" s="80"/>
      <c r="AC137" s="80"/>
      <c r="AD137" s="80"/>
      <c r="AE137" s="80"/>
    </row>
    <row r="138" spans="2:87" x14ac:dyDescent="0.3">
      <c r="F138" s="80"/>
      <c r="U138" s="80"/>
      <c r="V138" s="80"/>
      <c r="W138" s="80"/>
      <c r="X138" s="80"/>
      <c r="Y138" s="80"/>
      <c r="Z138" s="80"/>
      <c r="AA138" s="80"/>
      <c r="AB138" s="80"/>
      <c r="AC138" s="80"/>
      <c r="AD138" s="80"/>
      <c r="AE138" s="80"/>
    </row>
    <row r="139" spans="2:87" x14ac:dyDescent="0.3">
      <c r="F139" s="80"/>
      <c r="U139" s="80"/>
      <c r="V139" s="80"/>
      <c r="W139" s="80"/>
      <c r="X139" s="80"/>
      <c r="Y139" s="80"/>
      <c r="Z139" s="80"/>
      <c r="AA139" s="80"/>
      <c r="AB139" s="80"/>
      <c r="AC139" s="80"/>
      <c r="AD139" s="80"/>
      <c r="AE139" s="80"/>
    </row>
    <row r="140" spans="2:87" x14ac:dyDescent="0.3">
      <c r="F140" s="80"/>
      <c r="U140" s="80"/>
      <c r="V140" s="80"/>
      <c r="W140" s="80"/>
      <c r="X140" s="80"/>
      <c r="Y140" s="80"/>
      <c r="Z140" s="80"/>
      <c r="AA140" s="80"/>
      <c r="AB140" s="80"/>
      <c r="AC140" s="80"/>
      <c r="AD140" s="80"/>
      <c r="AE140" s="80"/>
    </row>
    <row r="141" spans="2:87" x14ac:dyDescent="0.3">
      <c r="F141" s="80"/>
      <c r="U141" s="80"/>
      <c r="V141" s="80"/>
      <c r="W141" s="80"/>
      <c r="X141" s="80"/>
      <c r="Y141" s="80"/>
      <c r="Z141" s="80"/>
      <c r="AA141" s="80"/>
      <c r="AB141" s="80"/>
      <c r="AC141" s="80"/>
      <c r="AD141" s="80"/>
      <c r="AE141" s="80"/>
    </row>
    <row r="142" spans="2:87" x14ac:dyDescent="0.3">
      <c r="F142" s="80"/>
      <c r="U142" s="80"/>
      <c r="V142" s="80"/>
      <c r="W142" s="80"/>
      <c r="X142" s="80"/>
      <c r="Y142" s="80"/>
      <c r="Z142" s="80"/>
      <c r="AA142" s="80"/>
      <c r="AB142" s="80"/>
      <c r="AC142" s="80"/>
      <c r="AD142" s="80"/>
      <c r="AE142" s="80"/>
    </row>
    <row r="143" spans="2:87" x14ac:dyDescent="0.3">
      <c r="F143" s="80"/>
      <c r="U143" s="80"/>
      <c r="V143" s="80"/>
      <c r="W143" s="80"/>
      <c r="X143" s="80"/>
      <c r="Y143" s="80"/>
      <c r="Z143" s="80"/>
      <c r="AA143" s="80"/>
      <c r="AB143" s="80"/>
      <c r="AC143" s="80"/>
      <c r="AD143" s="80"/>
      <c r="AE143" s="80"/>
    </row>
    <row r="144" spans="2:87" x14ac:dyDescent="0.3">
      <c r="F144" s="80"/>
      <c r="U144" s="80"/>
      <c r="V144" s="80"/>
      <c r="W144" s="80"/>
      <c r="X144" s="80"/>
      <c r="Y144" s="80"/>
      <c r="Z144" s="80"/>
      <c r="AA144" s="80"/>
      <c r="AB144" s="80"/>
      <c r="AC144" s="80"/>
      <c r="AD144" s="80"/>
      <c r="AE144" s="80"/>
    </row>
    <row r="145" spans="6:31" x14ac:dyDescent="0.3">
      <c r="F145" s="80"/>
      <c r="U145" s="80"/>
      <c r="V145" s="80"/>
      <c r="W145" s="80"/>
      <c r="X145" s="80"/>
      <c r="Y145" s="80"/>
      <c r="Z145" s="80"/>
      <c r="AA145" s="80"/>
      <c r="AB145" s="80"/>
      <c r="AC145" s="80"/>
      <c r="AD145" s="80"/>
      <c r="AE145" s="80"/>
    </row>
    <row r="146" spans="6:31" x14ac:dyDescent="0.3">
      <c r="F146" s="80"/>
      <c r="G146" s="1">
        <f>+G135+G136</f>
        <v>-3498</v>
      </c>
      <c r="U146" s="80"/>
      <c r="V146" s="80"/>
      <c r="W146" s="80"/>
      <c r="X146" s="80"/>
      <c r="Y146" s="80"/>
      <c r="Z146" s="80"/>
      <c r="AA146" s="80"/>
      <c r="AB146" s="80"/>
      <c r="AC146" s="80"/>
      <c r="AD146" s="80"/>
      <c r="AE146" s="80"/>
    </row>
    <row r="147" spans="6:31" x14ac:dyDescent="0.3">
      <c r="U147" s="80"/>
      <c r="V147" s="80"/>
      <c r="W147" s="80"/>
      <c r="X147" s="80"/>
      <c r="Y147" s="80"/>
      <c r="Z147" s="80"/>
      <c r="AA147" s="80"/>
      <c r="AB147" s="80"/>
      <c r="AC147" s="80"/>
      <c r="AD147" s="80"/>
      <c r="AE147" s="80"/>
    </row>
    <row r="148" spans="6:31" x14ac:dyDescent="0.3">
      <c r="U148" s="80"/>
      <c r="V148" s="80"/>
      <c r="W148" s="80"/>
      <c r="X148" s="80"/>
      <c r="Y148" s="80"/>
      <c r="Z148" s="80"/>
      <c r="AA148" s="80"/>
      <c r="AB148" s="80"/>
      <c r="AC148" s="80"/>
      <c r="AD148" s="80"/>
      <c r="AE148" s="80"/>
    </row>
    <row r="149" spans="6:31" x14ac:dyDescent="0.3">
      <c r="U149" s="80"/>
      <c r="V149" s="80"/>
      <c r="W149" s="80"/>
      <c r="X149" s="80"/>
      <c r="Y149" s="80"/>
      <c r="Z149" s="80"/>
      <c r="AA149" s="80"/>
      <c r="AB149" s="80"/>
      <c r="AC149" s="80"/>
      <c r="AD149" s="80"/>
      <c r="AE149" s="80"/>
    </row>
    <row r="150" spans="6:31" x14ac:dyDescent="0.3">
      <c r="U150" s="80"/>
      <c r="V150" s="80"/>
      <c r="W150" s="80"/>
      <c r="X150" s="80"/>
      <c r="Y150" s="80"/>
      <c r="Z150" s="80"/>
      <c r="AA150" s="80"/>
      <c r="AB150" s="80"/>
      <c r="AC150" s="80"/>
      <c r="AD150" s="80"/>
      <c r="AE150" s="80"/>
    </row>
    <row r="151" spans="6:31" x14ac:dyDescent="0.3">
      <c r="U151" s="80"/>
      <c r="V151" s="80"/>
      <c r="W151" s="80"/>
      <c r="X151" s="80"/>
      <c r="Y151" s="80"/>
      <c r="Z151" s="80"/>
      <c r="AA151" s="80"/>
      <c r="AB151" s="80"/>
      <c r="AC151" s="80"/>
      <c r="AD151" s="80"/>
      <c r="AE151" s="80"/>
    </row>
    <row r="152" spans="6:31" x14ac:dyDescent="0.3">
      <c r="U152" s="80"/>
      <c r="V152" s="80"/>
      <c r="W152" s="80"/>
      <c r="X152" s="80"/>
      <c r="Y152" s="80"/>
      <c r="Z152" s="80"/>
      <c r="AA152" s="80"/>
      <c r="AB152" s="80"/>
      <c r="AC152" s="80"/>
      <c r="AD152" s="80"/>
      <c r="AE152" s="80"/>
    </row>
  </sheetData>
  <conditionalFormatting sqref="A6:E14 G6:CJ14 A1:CJ5 CK1:XFD73 A15:CJ63 C66:CJ73 C74:XFD75 A66:B75 A76:XFD81 A102:XFD1048576 A94:BW101 CJ94:XFD101 A93:XFD93 A82:BW92 CJ82:XFD92 A65:CJ65 A64:BW64 CJ64">
    <cfRule type="cellIs" dxfId="4" priority="8" operator="lessThan">
      <formula>0</formula>
    </cfRule>
  </conditionalFormatting>
  <conditionalFormatting sqref="F6:F14">
    <cfRule type="cellIs" dxfId="3" priority="7" operator="lessThan">
      <formula>0</formula>
    </cfRule>
  </conditionalFormatting>
  <conditionalFormatting sqref="BX94:CI101">
    <cfRule type="cellIs" dxfId="2" priority="3" operator="lessThan">
      <formula>0</formula>
    </cfRule>
  </conditionalFormatting>
  <conditionalFormatting sqref="BX82:CI92">
    <cfRule type="cellIs" dxfId="1" priority="2" operator="lessThan">
      <formula>0</formula>
    </cfRule>
  </conditionalFormatting>
  <conditionalFormatting sqref="BX64:CI64">
    <cfRule type="cellIs" dxfId="0" priority="1" operator="lessThan">
      <formula>0</formula>
    </cfRule>
  </conditionalFormatting>
  <pageMargins left="0.51181102362204722" right="0.51181102362204722" top="0.78740157480314965" bottom="0.78740157480314965" header="0.31496062992125984" footer="0.31496062992125984"/>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R142"/>
  <sheetViews>
    <sheetView showGridLines="0" zoomScaleNormal="100" workbookViewId="0">
      <pane xSplit="2" ySplit="3" topLeftCell="AR4" activePane="bottomRight" state="frozen"/>
      <selection activeCell="C5" sqref="C5"/>
      <selection pane="topRight" activeCell="C5" sqref="C5"/>
      <selection pane="bottomLeft" activeCell="C5" sqref="C5"/>
      <selection pane="bottomRight" activeCell="C5" sqref="C5"/>
    </sheetView>
  </sheetViews>
  <sheetFormatPr defaultColWidth="9.109375" defaultRowHeight="14.4" outlineLevelRow="1" outlineLevelCol="1" x14ac:dyDescent="0.3"/>
  <cols>
    <col min="1" max="1" width="0.88671875" style="98" customWidth="1"/>
    <col min="2" max="2" width="63.5546875" style="98" bestFit="1" customWidth="1"/>
    <col min="3" max="3" width="3" style="98" customWidth="1"/>
    <col min="4" max="15" width="9.109375" style="98" hidden="1" customWidth="1" outlineLevel="1"/>
    <col min="16" max="16" width="10.5546875" style="98" bestFit="1" customWidth="1" collapsed="1"/>
    <col min="17" max="17" width="3.33203125" style="98" customWidth="1"/>
    <col min="18" max="29" width="9.109375" style="98" hidden="1" customWidth="1" outlineLevel="1"/>
    <col min="30" max="30" width="9.5546875" style="98" bestFit="1" customWidth="1" collapsed="1"/>
    <col min="31" max="31" width="3.33203125" style="98" customWidth="1"/>
    <col min="32" max="43" width="9.109375" style="98" hidden="1" customWidth="1" outlineLevel="1"/>
    <col min="44" max="44" width="9.109375" style="98" collapsed="1"/>
    <col min="45" max="45" width="3.33203125" style="98" customWidth="1"/>
    <col min="46" max="57" width="9.109375" style="98" hidden="1" customWidth="1" outlineLevel="1"/>
    <col min="58" max="58" width="9.109375" style="98" collapsed="1"/>
    <col min="59" max="59" width="3.33203125" style="98" customWidth="1"/>
    <col min="60" max="71" width="9.109375" style="98" hidden="1" customWidth="1" outlineLevel="1"/>
    <col min="72" max="72" width="9.109375" style="98" collapsed="1"/>
    <col min="73" max="73" width="3.33203125" style="98" customWidth="1"/>
    <col min="74" max="74" width="9" style="98" bestFit="1" customWidth="1"/>
    <col min="75" max="75" width="13.6640625" style="97" customWidth="1"/>
    <col min="76" max="16384" width="9.109375" style="98"/>
  </cols>
  <sheetData>
    <row r="1" spans="2:75" s="101" customFormat="1" ht="42" customHeight="1" thickBot="1" x14ac:dyDescent="0.35">
      <c r="B1" s="124">
        <v>3</v>
      </c>
      <c r="C1" s="100"/>
      <c r="D1" s="101">
        <v>1</v>
      </c>
      <c r="E1" s="101">
        <v>2</v>
      </c>
      <c r="F1" s="101">
        <v>3</v>
      </c>
      <c r="G1" s="101">
        <v>4</v>
      </c>
      <c r="H1" s="101">
        <v>5</v>
      </c>
      <c r="I1" s="101">
        <v>6</v>
      </c>
      <c r="J1" s="101">
        <v>7</v>
      </c>
      <c r="K1" s="101">
        <v>8</v>
      </c>
      <c r="L1" s="101">
        <v>9</v>
      </c>
      <c r="M1" s="101">
        <v>10</v>
      </c>
      <c r="N1" s="101">
        <v>11</v>
      </c>
      <c r="O1" s="101">
        <v>12</v>
      </c>
      <c r="P1" s="125">
        <v>2016</v>
      </c>
      <c r="R1" s="101">
        <v>1</v>
      </c>
      <c r="S1" s="101">
        <v>2</v>
      </c>
      <c r="T1" s="101">
        <v>3</v>
      </c>
      <c r="U1" s="101">
        <v>4</v>
      </c>
      <c r="V1" s="101">
        <v>5</v>
      </c>
      <c r="W1" s="101">
        <v>6</v>
      </c>
      <c r="X1" s="101">
        <v>7</v>
      </c>
      <c r="Y1" s="101">
        <v>8</v>
      </c>
      <c r="Z1" s="101">
        <v>9</v>
      </c>
      <c r="AA1" s="101">
        <v>10</v>
      </c>
      <c r="AB1" s="101">
        <v>11</v>
      </c>
      <c r="AC1" s="101">
        <v>12</v>
      </c>
      <c r="AD1" s="102">
        <v>2017</v>
      </c>
      <c r="AF1" s="101">
        <v>1</v>
      </c>
      <c r="AG1" s="101">
        <v>2</v>
      </c>
      <c r="AH1" s="101">
        <v>3</v>
      </c>
      <c r="AI1" s="101">
        <v>4</v>
      </c>
      <c r="AJ1" s="101">
        <v>5</v>
      </c>
      <c r="AK1" s="101">
        <v>6</v>
      </c>
      <c r="AL1" s="101">
        <v>7</v>
      </c>
      <c r="AM1" s="101">
        <v>8</v>
      </c>
      <c r="AN1" s="101">
        <v>9</v>
      </c>
      <c r="AO1" s="101">
        <v>10</v>
      </c>
      <c r="AP1" s="101">
        <v>11</v>
      </c>
      <c r="AQ1" s="101">
        <v>12</v>
      </c>
      <c r="AR1" s="102">
        <v>2018</v>
      </c>
      <c r="AT1" s="101">
        <v>1</v>
      </c>
      <c r="AU1" s="101">
        <v>2</v>
      </c>
      <c r="AV1" s="101">
        <v>3</v>
      </c>
      <c r="AW1" s="101">
        <v>4</v>
      </c>
      <c r="AX1" s="101">
        <v>5</v>
      </c>
      <c r="AY1" s="101">
        <v>6</v>
      </c>
      <c r="AZ1" s="101">
        <v>7</v>
      </c>
      <c r="BA1" s="101">
        <v>8</v>
      </c>
      <c r="BB1" s="101">
        <v>9</v>
      </c>
      <c r="BC1" s="101">
        <v>10</v>
      </c>
      <c r="BD1" s="101">
        <v>11</v>
      </c>
      <c r="BE1" s="101">
        <v>12</v>
      </c>
      <c r="BF1" s="102">
        <v>2019</v>
      </c>
      <c r="BH1" s="101">
        <v>1</v>
      </c>
      <c r="BI1" s="101">
        <v>2</v>
      </c>
      <c r="BJ1" s="101">
        <v>3</v>
      </c>
      <c r="BK1" s="101">
        <v>4</v>
      </c>
      <c r="BL1" s="101">
        <v>5</v>
      </c>
      <c r="BM1" s="101">
        <v>6</v>
      </c>
      <c r="BN1" s="101">
        <v>7</v>
      </c>
      <c r="BO1" s="101">
        <v>8</v>
      </c>
      <c r="BP1" s="101">
        <v>9</v>
      </c>
      <c r="BQ1" s="101">
        <v>10</v>
      </c>
      <c r="BR1" s="101">
        <v>11</v>
      </c>
      <c r="BS1" s="101">
        <v>12</v>
      </c>
      <c r="BT1" s="102">
        <v>2020</v>
      </c>
      <c r="BV1" s="102">
        <v>2020</v>
      </c>
      <c r="BW1" s="103" t="s">
        <v>279</v>
      </c>
    </row>
    <row r="2" spans="2:75" s="101" customFormat="1" ht="15" thickBot="1" x14ac:dyDescent="0.35">
      <c r="B2" s="129" t="s">
        <v>280</v>
      </c>
      <c r="C2" s="100"/>
      <c r="D2" s="130">
        <v>15550.215</v>
      </c>
      <c r="E2" s="130">
        <v>14041.530000000002</v>
      </c>
      <c r="F2" s="130">
        <v>13212.553999999998</v>
      </c>
      <c r="G2" s="130">
        <v>13610.690999999997</v>
      </c>
      <c r="H2" s="130">
        <v>12071.574999999997</v>
      </c>
      <c r="I2" s="130">
        <v>15675.471</v>
      </c>
      <c r="J2" s="130">
        <v>13833.191000000001</v>
      </c>
      <c r="K2" s="130">
        <v>15721.053000000004</v>
      </c>
      <c r="L2" s="130">
        <v>11122.767000000002</v>
      </c>
      <c r="M2" s="130">
        <v>13511.636</v>
      </c>
      <c r="N2" s="130">
        <v>13416.244999999999</v>
      </c>
      <c r="O2" s="130">
        <v>20016.761999999995</v>
      </c>
      <c r="P2" s="131">
        <v>171783.69</v>
      </c>
      <c r="R2" s="130">
        <f>'Fluxo de Caixa'!AH46</f>
        <v>17972.013999999999</v>
      </c>
      <c r="S2" s="130">
        <f>'Fluxo de Caixa'!AI46</f>
        <v>14545.485000000002</v>
      </c>
      <c r="T2" s="130">
        <f>'Fluxo de Caixa'!AJ46</f>
        <v>15752.705</v>
      </c>
      <c r="U2" s="130">
        <f>'Fluxo de Caixa'!AK46</f>
        <v>15002.66</v>
      </c>
      <c r="V2" s="130">
        <f>'Fluxo de Caixa'!AL46</f>
        <v>16631.166000000001</v>
      </c>
      <c r="W2" s="130">
        <f>'Fluxo de Caixa'!AM46</f>
        <v>15693.498</v>
      </c>
      <c r="X2" s="130">
        <f>'Fluxo de Caixa'!AN46</f>
        <v>12723.846</v>
      </c>
      <c r="Y2" s="130">
        <f>'Fluxo de Caixa'!AO46</f>
        <v>14645.179999999998</v>
      </c>
      <c r="Z2" s="130">
        <f>'Fluxo de Caixa'!AP46</f>
        <v>15240.657000000001</v>
      </c>
      <c r="AA2" s="130">
        <f>'Fluxo de Caixa'!AQ46</f>
        <v>16223.66</v>
      </c>
      <c r="AB2" s="130">
        <f>'Fluxo de Caixa'!AR46</f>
        <v>12892.123</v>
      </c>
      <c r="AC2" s="130">
        <f>'Fluxo de Caixa'!AS46</f>
        <v>17793.466</v>
      </c>
      <c r="AD2" s="131">
        <f>SUM(R2:AC2)</f>
        <v>185116.45999999996</v>
      </c>
      <c r="AF2" s="130">
        <f>'Fluxo de Caixa'!AV46</f>
        <v>18351.316000000006</v>
      </c>
      <c r="AG2" s="130">
        <f>'Fluxo de Caixa'!AW46</f>
        <v>16592.471999999998</v>
      </c>
      <c r="AH2" s="130">
        <f>'Fluxo de Caixa'!AX46</f>
        <v>14573.892999999998</v>
      </c>
      <c r="AI2" s="130">
        <f>'Fluxo de Caixa'!AY46</f>
        <v>16428.300999999999</v>
      </c>
      <c r="AJ2" s="130">
        <f>'Fluxo de Caixa'!AZ46</f>
        <v>13663.344000000001</v>
      </c>
      <c r="AK2" s="130">
        <f>'Fluxo de Caixa'!BA46</f>
        <v>15865.098000000002</v>
      </c>
      <c r="AL2" s="130">
        <f>'Fluxo de Caixa'!BB46</f>
        <v>16980.201999999997</v>
      </c>
      <c r="AM2" s="130">
        <f>'Fluxo de Caixa'!BC46</f>
        <v>16553.349000000002</v>
      </c>
      <c r="AN2" s="130">
        <f>'Fluxo de Caixa'!BD46</f>
        <v>15609.447000000002</v>
      </c>
      <c r="AO2" s="130">
        <f>'Fluxo de Caixa'!BE46</f>
        <v>15617.862000000003</v>
      </c>
      <c r="AP2" s="130">
        <f>'Fluxo de Caixa'!BF46</f>
        <v>15761.314</v>
      </c>
      <c r="AQ2" s="130">
        <f>'Fluxo de Caixa'!BG46</f>
        <v>19982.593000000001</v>
      </c>
      <c r="AR2" s="131">
        <f>'Fluxo de Caixa'!AU46</f>
        <v>190160.63399999999</v>
      </c>
      <c r="AT2" s="130">
        <f>'Fluxo de Caixa'!BJ46</f>
        <v>18473.902000000002</v>
      </c>
      <c r="AU2" s="130">
        <f>'Fluxo de Caixa'!BK46</f>
        <v>15600.389999999998</v>
      </c>
      <c r="AV2" s="130">
        <f>'Fluxo de Caixa'!BL46</f>
        <v>14203.181999999997</v>
      </c>
      <c r="AW2" s="130">
        <f>'Fluxo de Caixa'!BM46</f>
        <v>14949.179000000004</v>
      </c>
      <c r="AX2" s="130">
        <f>'Fluxo de Caixa'!BN46</f>
        <v>14753.34</v>
      </c>
      <c r="AY2" s="130">
        <f>'Fluxo de Caixa'!BO46</f>
        <v>15736.299000000003</v>
      </c>
      <c r="AZ2" s="130">
        <f>'Fluxo de Caixa'!BP46</f>
        <v>14706.142</v>
      </c>
      <c r="BA2" s="130">
        <f>'Fluxo de Caixa'!BQ46</f>
        <v>14218.954999999998</v>
      </c>
      <c r="BB2" s="130">
        <f>'Fluxo de Caixa'!BR46</f>
        <v>14373.332999999997</v>
      </c>
      <c r="BC2" s="130">
        <f>'Fluxo de Caixa'!BS46</f>
        <v>16593.858999999997</v>
      </c>
      <c r="BD2" s="130">
        <f>'Fluxo de Caixa'!BT46</f>
        <v>14374.508000000002</v>
      </c>
      <c r="BE2" s="130">
        <f>'Fluxo de Caixa'!BU46</f>
        <v>20448.183000000001</v>
      </c>
      <c r="BF2" s="131">
        <f>SUM(AT2:BE2)</f>
        <v>188431.272</v>
      </c>
      <c r="BH2" s="130">
        <f>'Fluxo de Caixa'!BX46</f>
        <v>17339.06365</v>
      </c>
      <c r="BI2" s="130">
        <f>'Fluxo de Caixa'!BY46</f>
        <v>14657.935279999998</v>
      </c>
      <c r="BJ2" s="130">
        <f>'Fluxo de Caixa'!BZ46</f>
        <v>14406.883920000002</v>
      </c>
      <c r="BK2" s="130">
        <f>'Fluxo de Caixa'!CA46</f>
        <v>14227.67539</v>
      </c>
      <c r="BL2" s="130">
        <f>'Fluxo de Caixa'!CB46</f>
        <v>13878.145189999999</v>
      </c>
      <c r="BM2" s="130">
        <f>'Fluxo de Caixa'!CC46</f>
        <v>15777.781919999999</v>
      </c>
      <c r="BN2" s="130">
        <f>'Fluxo de Caixa'!CD46</f>
        <v>14613.841220000002</v>
      </c>
      <c r="BO2" s="130">
        <f>'Fluxo de Caixa'!CE46</f>
        <v>14996.580302222224</v>
      </c>
      <c r="BP2" s="130">
        <f>'Fluxo de Caixa'!CF46</f>
        <v>20284.344426222218</v>
      </c>
      <c r="BQ2" s="130">
        <f>'Fluxo de Caixa'!CG46</f>
        <v>16846.46472</v>
      </c>
      <c r="BR2" s="130">
        <f>'Fluxo de Caixa'!CH46</f>
        <v>15783.44821</v>
      </c>
      <c r="BS2" s="130">
        <f>'Fluxo de Caixa'!CI46</f>
        <v>22411.728049999991</v>
      </c>
      <c r="BT2" s="131">
        <f>SUM(BH2:BS2)</f>
        <v>195223.89227844443</v>
      </c>
      <c r="BV2" s="125"/>
      <c r="BW2" s="126"/>
    </row>
    <row r="3" spans="2:75" ht="15" thickBot="1" x14ac:dyDescent="0.35">
      <c r="B3" s="128" t="s">
        <v>258</v>
      </c>
      <c r="C3" s="100"/>
      <c r="D3" s="127">
        <v>13772.777260000023</v>
      </c>
      <c r="E3" s="127">
        <v>14428.129009999988</v>
      </c>
      <c r="F3" s="127">
        <v>13118.859960000009</v>
      </c>
      <c r="G3" s="127">
        <v>13932.37300999999</v>
      </c>
      <c r="H3" s="127">
        <v>13678.54568000001</v>
      </c>
      <c r="I3" s="127">
        <v>14498.523899999997</v>
      </c>
      <c r="J3" s="127">
        <v>13430.073849999999</v>
      </c>
      <c r="K3" s="127">
        <v>14168.313209999984</v>
      </c>
      <c r="L3" s="127">
        <v>13654.816420000001</v>
      </c>
      <c r="M3" s="127">
        <v>13170.977759999985</v>
      </c>
      <c r="N3" s="127">
        <v>13547.497990000029</v>
      </c>
      <c r="O3" s="127">
        <v>21628.759840000013</v>
      </c>
      <c r="P3" s="127">
        <v>173029.64789000005</v>
      </c>
      <c r="R3" s="105">
        <v>15481.745809999999</v>
      </c>
      <c r="S3" s="105">
        <v>13630.535250000003</v>
      </c>
      <c r="T3" s="105">
        <v>15467.169630000008</v>
      </c>
      <c r="U3" s="105">
        <v>17205.808419999976</v>
      </c>
      <c r="V3" s="105">
        <v>14262.617300000016</v>
      </c>
      <c r="W3" s="105">
        <v>15916.161939999998</v>
      </c>
      <c r="X3" s="105">
        <v>14362.571570000002</v>
      </c>
      <c r="Y3" s="105">
        <v>15219.230969999988</v>
      </c>
      <c r="Z3" s="105">
        <v>18440.99403999999</v>
      </c>
      <c r="AA3" s="105">
        <v>15884.281909999991</v>
      </c>
      <c r="AB3" s="105">
        <v>17072.393139999996</v>
      </c>
      <c r="AC3" s="105">
        <v>23290.120910000012</v>
      </c>
      <c r="AD3" s="105">
        <v>196233.63088999997</v>
      </c>
      <c r="AF3" s="105">
        <f>SUM(AF4:AF16)</f>
        <v>16758.786</v>
      </c>
      <c r="AG3" s="105">
        <f t="shared" ref="AG3:AR3" si="0">SUM(AG4:AG16)</f>
        <v>15331.174999999999</v>
      </c>
      <c r="AH3" s="105">
        <f t="shared" si="0"/>
        <v>16442.241000000002</v>
      </c>
      <c r="AI3" s="105">
        <f t="shared" si="0"/>
        <v>14354.727999999999</v>
      </c>
      <c r="AJ3" s="105">
        <f t="shared" si="0"/>
        <v>14360.254000000001</v>
      </c>
      <c r="AK3" s="105">
        <f t="shared" si="0"/>
        <v>15068.574999999999</v>
      </c>
      <c r="AL3" s="105">
        <f t="shared" si="0"/>
        <v>14048.174000000001</v>
      </c>
      <c r="AM3" s="105">
        <f t="shared" si="0"/>
        <v>13775.643</v>
      </c>
      <c r="AN3" s="105">
        <f t="shared" si="0"/>
        <v>13503.486000000001</v>
      </c>
      <c r="AO3" s="105">
        <f t="shared" si="0"/>
        <v>13548.319</v>
      </c>
      <c r="AP3" s="105">
        <f t="shared" si="0"/>
        <v>13857.859</v>
      </c>
      <c r="AQ3" s="105">
        <f t="shared" si="0"/>
        <v>20946.731000000003</v>
      </c>
      <c r="AR3" s="105">
        <f t="shared" si="0"/>
        <v>181995.97099999993</v>
      </c>
      <c r="AT3" s="105">
        <f>SUM(AT4:AT16)</f>
        <v>15625.486000000001</v>
      </c>
      <c r="AU3" s="105">
        <f t="shared" ref="AU3" si="1">SUM(AU4:AU16)</f>
        <v>14011.693000000001</v>
      </c>
      <c r="AV3" s="105">
        <f t="shared" ref="AV3" si="2">SUM(AV4:AV16)</f>
        <v>14503.629000000001</v>
      </c>
      <c r="AW3" s="105">
        <f t="shared" ref="AW3" si="3">SUM(AW4:AW16)</f>
        <v>14798.124999999998</v>
      </c>
      <c r="AX3" s="105">
        <f t="shared" ref="AX3" si="4">SUM(AX4:AX16)</f>
        <v>14252.51</v>
      </c>
      <c r="AY3" s="105">
        <f t="shared" ref="AY3" si="5">SUM(AY4:AY16)</f>
        <v>15019.911000000002</v>
      </c>
      <c r="AZ3" s="105">
        <f t="shared" ref="AZ3" si="6">SUM(AZ4:AZ16)</f>
        <v>14464.575999999999</v>
      </c>
      <c r="BA3" s="105">
        <f t="shared" ref="BA3" si="7">SUM(BA4:BA16)</f>
        <v>14340.246000000001</v>
      </c>
      <c r="BB3" s="105">
        <f t="shared" ref="BB3" si="8">SUM(BB4:BB16)</f>
        <v>16193.046999999999</v>
      </c>
      <c r="BC3" s="105">
        <f t="shared" ref="BC3" si="9">SUM(BC4:BC16)</f>
        <v>13915.543999999998</v>
      </c>
      <c r="BD3" s="105">
        <f t="shared" ref="BD3" si="10">SUM(BD4:BD16)</f>
        <v>13791.277</v>
      </c>
      <c r="BE3" s="105">
        <f t="shared" ref="BE3" si="11">SUM(BE4:BE16)</f>
        <v>20739.786</v>
      </c>
      <c r="BF3" s="105">
        <f t="shared" ref="BF3" si="12">SUM(BF4:BF16)</f>
        <v>181655.83</v>
      </c>
      <c r="BH3" s="105">
        <f>SUM(BH4:BH16)</f>
        <v>0</v>
      </c>
      <c r="BI3" s="105">
        <f t="shared" ref="BI3" si="13">SUM(BI4:BI16)</f>
        <v>0</v>
      </c>
      <c r="BJ3" s="105">
        <f t="shared" ref="BJ3" si="14">SUM(BJ4:BJ16)</f>
        <v>0</v>
      </c>
      <c r="BK3" s="105">
        <f t="shared" ref="BK3" si="15">SUM(BK4:BK16)</f>
        <v>0</v>
      </c>
      <c r="BL3" s="105">
        <f t="shared" ref="BL3" si="16">SUM(BL4:BL16)</f>
        <v>0</v>
      </c>
      <c r="BM3" s="105">
        <f t="shared" ref="BM3" si="17">SUM(BM4:BM16)</f>
        <v>0</v>
      </c>
      <c r="BN3" s="105">
        <f t="shared" ref="BN3" si="18">SUM(BN4:BN16)</f>
        <v>0</v>
      </c>
      <c r="BO3" s="105">
        <f t="shared" ref="BO3" si="19">SUM(BO4:BO16)</f>
        <v>0</v>
      </c>
      <c r="BP3" s="105">
        <f t="shared" ref="BP3" si="20">SUM(BP4:BP16)</f>
        <v>0</v>
      </c>
      <c r="BQ3" s="105">
        <f t="shared" ref="BQ3" si="21">SUM(BQ4:BQ16)</f>
        <v>0</v>
      </c>
      <c r="BR3" s="105">
        <f t="shared" ref="BR3" si="22">SUM(BR4:BR16)</f>
        <v>0</v>
      </c>
      <c r="BS3" s="105">
        <f t="shared" ref="BS3" si="23">SUM(BS4:BS16)</f>
        <v>0</v>
      </c>
      <c r="BT3" s="105">
        <f t="shared" ref="BT3" si="24">SUM(BT4:BT16)</f>
        <v>0</v>
      </c>
      <c r="BV3" s="133">
        <f>SUM(BV4:BV16)</f>
        <v>195223.89227844443</v>
      </c>
      <c r="BW3" s="106"/>
    </row>
    <row r="4" spans="2:75" x14ac:dyDescent="0.3">
      <c r="B4" s="107" t="s">
        <v>259</v>
      </c>
      <c r="C4" s="100"/>
      <c r="D4" s="107">
        <v>13316.119670000022</v>
      </c>
      <c r="E4" s="107">
        <v>13901.007099999988</v>
      </c>
      <c r="F4" s="107">
        <v>12646.772460000009</v>
      </c>
      <c r="G4" s="107">
        <v>13469.542559999991</v>
      </c>
      <c r="H4" s="107">
        <v>13198.950130000008</v>
      </c>
      <c r="I4" s="107">
        <v>13813.987409999998</v>
      </c>
      <c r="J4" s="107">
        <v>12957.695379999999</v>
      </c>
      <c r="K4" s="107">
        <v>13372.270929999984</v>
      </c>
      <c r="L4" s="107">
        <v>13159.658920000002</v>
      </c>
      <c r="M4" s="107">
        <v>12738.000449999987</v>
      </c>
      <c r="N4" s="107">
        <v>13090.196670000027</v>
      </c>
      <c r="O4" s="107">
        <v>19779.460320000013</v>
      </c>
      <c r="P4" s="107">
        <v>165443.66200000004</v>
      </c>
      <c r="R4" s="107">
        <v>14331.773459999999</v>
      </c>
      <c r="S4" s="107">
        <v>13148.112320000002</v>
      </c>
      <c r="T4" s="107">
        <v>14580.251570000008</v>
      </c>
      <c r="U4" s="107">
        <v>15782.914339999978</v>
      </c>
      <c r="V4" s="107">
        <v>13841.441440000015</v>
      </c>
      <c r="W4" s="107">
        <v>15329.459719999999</v>
      </c>
      <c r="X4" s="107">
        <v>13963.388350000001</v>
      </c>
      <c r="Y4" s="107">
        <v>14768.297639999986</v>
      </c>
      <c r="Z4" s="107">
        <v>13400.96984999999</v>
      </c>
      <c r="AA4" s="107">
        <v>13249.894079999989</v>
      </c>
      <c r="AB4" s="107">
        <v>13114.974129999997</v>
      </c>
      <c r="AC4" s="107">
        <v>19182.62272000001</v>
      </c>
      <c r="AD4" s="107">
        <v>174694.09961999996</v>
      </c>
      <c r="AF4" s="107">
        <v>14720.371999999999</v>
      </c>
      <c r="AG4" s="107">
        <v>13807.698</v>
      </c>
      <c r="AH4" s="107">
        <v>13160.601000000001</v>
      </c>
      <c r="AI4" s="107">
        <v>13702.98</v>
      </c>
      <c r="AJ4" s="107">
        <v>13046.925999999999</v>
      </c>
      <c r="AK4" s="107">
        <v>14346.489</v>
      </c>
      <c r="AL4" s="107">
        <v>13624.226000000001</v>
      </c>
      <c r="AM4" s="107">
        <v>13333.545</v>
      </c>
      <c r="AN4" s="107">
        <v>13031.044</v>
      </c>
      <c r="AO4" s="107">
        <v>13122.445</v>
      </c>
      <c r="AP4" s="107">
        <v>13352.664000000001</v>
      </c>
      <c r="AQ4" s="107">
        <v>20212.793000000001</v>
      </c>
      <c r="AR4" s="107">
        <f>SUM(AF4:AQ4)</f>
        <v>169461.78299999997</v>
      </c>
      <c r="AT4" s="107">
        <v>15129.901</v>
      </c>
      <c r="AU4" s="107">
        <v>13600.136</v>
      </c>
      <c r="AV4" s="107">
        <v>14044.790999999999</v>
      </c>
      <c r="AW4" s="107">
        <v>14370.808999999999</v>
      </c>
      <c r="AX4" s="107">
        <v>13463.486000000001</v>
      </c>
      <c r="AY4" s="107">
        <v>14471.412</v>
      </c>
      <c r="AZ4" s="107">
        <v>14073.624</v>
      </c>
      <c r="BA4" s="107">
        <v>13881.277</v>
      </c>
      <c r="BB4" s="107">
        <v>15762.871999999999</v>
      </c>
      <c r="BC4" s="107">
        <v>13471.614</v>
      </c>
      <c r="BD4" s="107">
        <v>13419.436</v>
      </c>
      <c r="BE4" s="107">
        <v>20203.184000000001</v>
      </c>
      <c r="BF4" s="107">
        <f>SUM(AT4:BE4)</f>
        <v>175892.54199999999</v>
      </c>
      <c r="BH4" s="107"/>
      <c r="BI4" s="107"/>
      <c r="BJ4" s="107"/>
      <c r="BK4" s="107"/>
      <c r="BL4" s="107"/>
      <c r="BM4" s="107"/>
      <c r="BN4" s="107"/>
      <c r="BO4" s="107"/>
      <c r="BP4" s="107"/>
      <c r="BQ4" s="107"/>
      <c r="BR4" s="107"/>
      <c r="BS4" s="107"/>
      <c r="BT4" s="107">
        <f>SUM(BH4:BS4)</f>
        <v>0</v>
      </c>
      <c r="BV4" s="107">
        <v>188054.72293670778</v>
      </c>
      <c r="BW4" s="108"/>
    </row>
    <row r="5" spans="2:75" outlineLevel="1" x14ac:dyDescent="0.3">
      <c r="B5" s="109" t="s">
        <v>260</v>
      </c>
      <c r="C5" s="100"/>
      <c r="D5" s="109">
        <v>0</v>
      </c>
      <c r="E5" s="109">
        <v>0</v>
      </c>
      <c r="F5" s="109">
        <v>0</v>
      </c>
      <c r="G5" s="109">
        <v>0</v>
      </c>
      <c r="H5" s="109">
        <v>0</v>
      </c>
      <c r="I5" s="109">
        <v>0</v>
      </c>
      <c r="J5" s="109">
        <v>0</v>
      </c>
      <c r="K5" s="109">
        <v>0</v>
      </c>
      <c r="L5" s="109">
        <v>0</v>
      </c>
      <c r="M5" s="109">
        <v>0</v>
      </c>
      <c r="N5" s="109">
        <v>0</v>
      </c>
      <c r="O5" s="109">
        <v>0</v>
      </c>
      <c r="P5" s="109">
        <v>0</v>
      </c>
      <c r="R5" s="109">
        <v>0</v>
      </c>
      <c r="S5" s="109">
        <v>0</v>
      </c>
      <c r="T5" s="109">
        <v>0</v>
      </c>
      <c r="U5" s="109">
        <v>0</v>
      </c>
      <c r="V5" s="109">
        <v>0</v>
      </c>
      <c r="W5" s="109">
        <v>0</v>
      </c>
      <c r="X5" s="109">
        <v>0</v>
      </c>
      <c r="Y5" s="109">
        <v>0</v>
      </c>
      <c r="Z5" s="109">
        <v>0</v>
      </c>
      <c r="AA5" s="109">
        <v>0</v>
      </c>
      <c r="AB5" s="109">
        <v>0</v>
      </c>
      <c r="AC5" s="109">
        <v>0</v>
      </c>
      <c r="AD5" s="109">
        <v>0</v>
      </c>
      <c r="AF5" s="109">
        <v>0</v>
      </c>
      <c r="AG5" s="109">
        <v>0</v>
      </c>
      <c r="AH5" s="109">
        <v>0</v>
      </c>
      <c r="AI5" s="109">
        <v>0</v>
      </c>
      <c r="AJ5" s="109">
        <v>0</v>
      </c>
      <c r="AK5" s="109">
        <v>0</v>
      </c>
      <c r="AL5" s="109">
        <v>0</v>
      </c>
      <c r="AM5" s="109">
        <v>0</v>
      </c>
      <c r="AN5" s="109">
        <v>0</v>
      </c>
      <c r="AO5" s="109">
        <v>0</v>
      </c>
      <c r="AP5" s="109">
        <v>0</v>
      </c>
      <c r="AQ5" s="109">
        <v>0</v>
      </c>
      <c r="AR5" s="109">
        <f t="shared" ref="AR5:AR16" si="25">SUM(AF5:AQ5)</f>
        <v>0</v>
      </c>
      <c r="AT5" s="109">
        <v>0</v>
      </c>
      <c r="AU5" s="109">
        <v>0</v>
      </c>
      <c r="AV5" s="109">
        <v>0</v>
      </c>
      <c r="AW5" s="109">
        <v>0</v>
      </c>
      <c r="AX5" s="109">
        <v>0</v>
      </c>
      <c r="AY5" s="109">
        <v>0</v>
      </c>
      <c r="AZ5" s="109">
        <v>0</v>
      </c>
      <c r="BA5" s="109">
        <v>0</v>
      </c>
      <c r="BB5" s="109">
        <v>0</v>
      </c>
      <c r="BC5" s="109">
        <v>0</v>
      </c>
      <c r="BD5" s="109">
        <v>0</v>
      </c>
      <c r="BE5" s="109">
        <v>0</v>
      </c>
      <c r="BF5" s="109">
        <f t="shared" ref="BF5:BF16" si="26">SUM(AT5:BE5)</f>
        <v>0</v>
      </c>
      <c r="BH5" s="109">
        <v>0</v>
      </c>
      <c r="BI5" s="109">
        <v>0</v>
      </c>
      <c r="BJ5" s="109">
        <v>0</v>
      </c>
      <c r="BK5" s="109">
        <v>0</v>
      </c>
      <c r="BL5" s="109">
        <v>0</v>
      </c>
      <c r="BM5" s="109">
        <v>0</v>
      </c>
      <c r="BN5" s="109">
        <v>0</v>
      </c>
      <c r="BO5" s="109">
        <v>0</v>
      </c>
      <c r="BP5" s="109">
        <v>0</v>
      </c>
      <c r="BQ5" s="109">
        <v>0</v>
      </c>
      <c r="BR5" s="109">
        <v>0</v>
      </c>
      <c r="BS5" s="109">
        <v>0</v>
      </c>
      <c r="BT5" s="109">
        <f t="shared" ref="BT5:BT16" si="27">SUM(BH5:BS5)</f>
        <v>0</v>
      </c>
      <c r="BV5" s="109"/>
      <c r="BW5" s="110"/>
    </row>
    <row r="6" spans="2:75" outlineLevel="1" x14ac:dyDescent="0.3">
      <c r="B6" s="109" t="s">
        <v>261</v>
      </c>
      <c r="C6" s="100"/>
      <c r="D6" s="109">
        <v>0</v>
      </c>
      <c r="E6" s="109">
        <v>0</v>
      </c>
      <c r="F6" s="109">
        <v>0</v>
      </c>
      <c r="G6" s="109">
        <v>335495</v>
      </c>
      <c r="H6" s="109">
        <v>0</v>
      </c>
      <c r="I6" s="109">
        <v>0</v>
      </c>
      <c r="J6" s="109">
        <v>0</v>
      </c>
      <c r="K6" s="109">
        <v>0</v>
      </c>
      <c r="L6" s="109">
        <v>0</v>
      </c>
      <c r="M6" s="109">
        <v>0</v>
      </c>
      <c r="N6" s="109">
        <v>0</v>
      </c>
      <c r="O6" s="109">
        <v>0</v>
      </c>
      <c r="P6" s="109">
        <v>0</v>
      </c>
      <c r="R6" s="109">
        <v>0</v>
      </c>
      <c r="S6" s="109">
        <v>0</v>
      </c>
      <c r="T6" s="109">
        <v>0</v>
      </c>
      <c r="U6" s="109">
        <v>0</v>
      </c>
      <c r="V6" s="109">
        <v>0</v>
      </c>
      <c r="W6" s="109">
        <v>0</v>
      </c>
      <c r="X6" s="109">
        <v>0</v>
      </c>
      <c r="Y6" s="109">
        <v>0</v>
      </c>
      <c r="Z6" s="109">
        <v>0</v>
      </c>
      <c r="AA6" s="109">
        <v>0</v>
      </c>
      <c r="AB6" s="109">
        <v>0</v>
      </c>
      <c r="AC6" s="109">
        <v>0</v>
      </c>
      <c r="AD6" s="109">
        <v>0</v>
      </c>
      <c r="AF6" s="109">
        <v>0</v>
      </c>
      <c r="AG6" s="109">
        <v>0</v>
      </c>
      <c r="AH6" s="109">
        <v>0</v>
      </c>
      <c r="AI6" s="109">
        <v>0</v>
      </c>
      <c r="AJ6" s="109">
        <v>0</v>
      </c>
      <c r="AK6" s="109">
        <v>0</v>
      </c>
      <c r="AL6" s="109">
        <v>0</v>
      </c>
      <c r="AM6" s="109">
        <v>0</v>
      </c>
      <c r="AN6" s="109">
        <v>0</v>
      </c>
      <c r="AO6" s="109">
        <v>0</v>
      </c>
      <c r="AP6" s="109">
        <v>0</v>
      </c>
      <c r="AQ6" s="109">
        <v>0</v>
      </c>
      <c r="AR6" s="109">
        <f t="shared" si="25"/>
        <v>0</v>
      </c>
      <c r="AT6" s="109">
        <v>0</v>
      </c>
      <c r="AU6" s="109">
        <v>0</v>
      </c>
      <c r="AV6" s="109">
        <v>0</v>
      </c>
      <c r="AW6" s="109">
        <v>0</v>
      </c>
      <c r="AX6" s="109">
        <v>0</v>
      </c>
      <c r="AY6" s="109">
        <v>0</v>
      </c>
      <c r="AZ6" s="109">
        <v>0</v>
      </c>
      <c r="BA6" s="109">
        <v>0</v>
      </c>
      <c r="BB6" s="109">
        <v>0</v>
      </c>
      <c r="BC6" s="109">
        <v>0</v>
      </c>
      <c r="BD6" s="109">
        <v>0</v>
      </c>
      <c r="BE6" s="109">
        <v>0</v>
      </c>
      <c r="BF6" s="109">
        <f t="shared" si="26"/>
        <v>0</v>
      </c>
      <c r="BH6" s="109">
        <v>0</v>
      </c>
      <c r="BI6" s="109">
        <v>0</v>
      </c>
      <c r="BJ6" s="109">
        <v>0</v>
      </c>
      <c r="BK6" s="109">
        <v>0</v>
      </c>
      <c r="BL6" s="109">
        <v>0</v>
      </c>
      <c r="BM6" s="109">
        <v>0</v>
      </c>
      <c r="BN6" s="109">
        <v>0</v>
      </c>
      <c r="BO6" s="109">
        <v>0</v>
      </c>
      <c r="BP6" s="109">
        <v>0</v>
      </c>
      <c r="BQ6" s="109">
        <v>0</v>
      </c>
      <c r="BR6" s="109">
        <v>0</v>
      </c>
      <c r="BS6" s="109">
        <v>0</v>
      </c>
      <c r="BT6" s="109">
        <f t="shared" si="27"/>
        <v>0</v>
      </c>
      <c r="BV6" s="109"/>
      <c r="BW6" s="110"/>
    </row>
    <row r="7" spans="2:75" outlineLevel="1" x14ac:dyDescent="0.3">
      <c r="B7" s="109" t="s">
        <v>262</v>
      </c>
      <c r="C7" s="100"/>
      <c r="D7" s="109">
        <v>48</v>
      </c>
      <c r="E7" s="109">
        <v>48</v>
      </c>
      <c r="F7" s="109">
        <v>46</v>
      </c>
      <c r="G7" s="109">
        <v>46</v>
      </c>
      <c r="H7" s="109">
        <v>43.6</v>
      </c>
      <c r="I7" s="109">
        <v>42</v>
      </c>
      <c r="J7" s="109">
        <v>54</v>
      </c>
      <c r="K7" s="109">
        <v>48</v>
      </c>
      <c r="L7" s="109">
        <v>48</v>
      </c>
      <c r="M7" s="109">
        <v>48</v>
      </c>
      <c r="N7" s="109">
        <v>60</v>
      </c>
      <c r="O7" s="109">
        <v>60</v>
      </c>
      <c r="P7" s="109">
        <v>591.6</v>
      </c>
      <c r="R7" s="109">
        <v>60</v>
      </c>
      <c r="S7" s="109">
        <v>60</v>
      </c>
      <c r="T7" s="109">
        <v>54</v>
      </c>
      <c r="U7" s="109">
        <v>29</v>
      </c>
      <c r="V7" s="109">
        <v>48</v>
      </c>
      <c r="W7" s="109">
        <v>48</v>
      </c>
      <c r="X7" s="109">
        <v>48</v>
      </c>
      <c r="Y7" s="109">
        <v>48</v>
      </c>
      <c r="Z7" s="109">
        <v>48</v>
      </c>
      <c r="AA7" s="109">
        <v>48</v>
      </c>
      <c r="AB7" s="109">
        <v>47.4</v>
      </c>
      <c r="AC7" s="109">
        <v>48.6</v>
      </c>
      <c r="AD7" s="109">
        <v>587</v>
      </c>
      <c r="AF7" s="109">
        <v>48</v>
      </c>
      <c r="AG7" s="109">
        <v>42</v>
      </c>
      <c r="AH7" s="109">
        <v>42</v>
      </c>
      <c r="AI7" s="109">
        <v>48</v>
      </c>
      <c r="AJ7" s="109">
        <v>50</v>
      </c>
      <c r="AK7" s="109">
        <v>54</v>
      </c>
      <c r="AL7" s="109">
        <v>54</v>
      </c>
      <c r="AM7" s="109">
        <v>62.5</v>
      </c>
      <c r="AN7" s="109">
        <v>62.6</v>
      </c>
      <c r="AO7" s="109">
        <v>63</v>
      </c>
      <c r="AP7" s="109">
        <v>63</v>
      </c>
      <c r="AQ7" s="109">
        <v>63</v>
      </c>
      <c r="AR7" s="109">
        <f t="shared" si="25"/>
        <v>652.1</v>
      </c>
      <c r="AT7" s="109">
        <v>63</v>
      </c>
      <c r="AU7" s="109">
        <v>63</v>
      </c>
      <c r="AV7" s="109">
        <v>63</v>
      </c>
      <c r="AW7" s="109">
        <v>57</v>
      </c>
      <c r="AX7" s="109">
        <v>49.8</v>
      </c>
      <c r="AY7" s="109">
        <v>51</v>
      </c>
      <c r="AZ7" s="109">
        <v>51</v>
      </c>
      <c r="BA7" s="109">
        <v>51</v>
      </c>
      <c r="BB7" s="109">
        <v>51</v>
      </c>
      <c r="BC7" s="109">
        <v>42</v>
      </c>
      <c r="BD7" s="109">
        <v>42</v>
      </c>
      <c r="BE7" s="109">
        <v>42</v>
      </c>
      <c r="BF7" s="109">
        <f t="shared" si="26"/>
        <v>625.79999999999995</v>
      </c>
      <c r="BH7" s="109"/>
      <c r="BI7" s="109"/>
      <c r="BJ7" s="109"/>
      <c r="BK7" s="109"/>
      <c r="BL7" s="109"/>
      <c r="BM7" s="109"/>
      <c r="BN7" s="109"/>
      <c r="BO7" s="109"/>
      <c r="BP7" s="109"/>
      <c r="BQ7" s="109"/>
      <c r="BR7" s="109"/>
      <c r="BS7" s="109"/>
      <c r="BT7" s="109">
        <f t="shared" si="27"/>
        <v>0</v>
      </c>
      <c r="BV7" s="109">
        <v>812.64599999999996</v>
      </c>
      <c r="BW7" s="110"/>
    </row>
    <row r="8" spans="2:75" outlineLevel="1" x14ac:dyDescent="0.3">
      <c r="B8" s="109" t="s">
        <v>263</v>
      </c>
      <c r="C8" s="100"/>
      <c r="D8" s="109">
        <v>15</v>
      </c>
      <c r="E8" s="109">
        <v>15</v>
      </c>
      <c r="F8" s="109">
        <v>15</v>
      </c>
      <c r="G8" s="109">
        <v>15</v>
      </c>
      <c r="H8" s="109">
        <v>24.2</v>
      </c>
      <c r="I8" s="109">
        <v>27</v>
      </c>
      <c r="J8" s="109">
        <v>15</v>
      </c>
      <c r="K8" s="109">
        <v>12</v>
      </c>
      <c r="L8" s="109">
        <v>12</v>
      </c>
      <c r="M8" s="109">
        <v>9.5</v>
      </c>
      <c r="N8" s="109">
        <v>11.7</v>
      </c>
      <c r="O8" s="109">
        <v>15.6</v>
      </c>
      <c r="P8" s="109">
        <v>186.99999999999997</v>
      </c>
      <c r="R8" s="109">
        <v>15</v>
      </c>
      <c r="S8" s="109">
        <v>15</v>
      </c>
      <c r="T8" s="109">
        <v>15</v>
      </c>
      <c r="U8" s="109">
        <v>6.3</v>
      </c>
      <c r="V8" s="109">
        <v>12</v>
      </c>
      <c r="W8" s="109">
        <v>12</v>
      </c>
      <c r="X8" s="109">
        <v>11.1</v>
      </c>
      <c r="Y8" s="109">
        <v>12</v>
      </c>
      <c r="Z8" s="109">
        <v>9</v>
      </c>
      <c r="AA8" s="109">
        <v>12</v>
      </c>
      <c r="AB8" s="109">
        <v>11.7</v>
      </c>
      <c r="AC8" s="109">
        <v>12.3</v>
      </c>
      <c r="AD8" s="109">
        <v>143.4</v>
      </c>
      <c r="AF8" s="109">
        <v>12</v>
      </c>
      <c r="AG8" s="109">
        <v>12</v>
      </c>
      <c r="AH8" s="109">
        <v>12</v>
      </c>
      <c r="AI8" s="109">
        <v>12</v>
      </c>
      <c r="AJ8" s="109">
        <v>9</v>
      </c>
      <c r="AK8" s="109">
        <v>14.3</v>
      </c>
      <c r="AL8" s="109">
        <v>12</v>
      </c>
      <c r="AM8" s="109">
        <v>12</v>
      </c>
      <c r="AN8" s="109">
        <v>12</v>
      </c>
      <c r="AO8" s="109">
        <v>15.3</v>
      </c>
      <c r="AP8" s="109">
        <v>15</v>
      </c>
      <c r="AQ8" s="109">
        <v>12</v>
      </c>
      <c r="AR8" s="109">
        <f t="shared" si="25"/>
        <v>149.6</v>
      </c>
      <c r="AT8" s="109">
        <v>15</v>
      </c>
      <c r="AU8" s="109">
        <v>15</v>
      </c>
      <c r="AV8" s="109">
        <v>15</v>
      </c>
      <c r="AW8" s="109">
        <v>15</v>
      </c>
      <c r="AX8" s="109">
        <v>15</v>
      </c>
      <c r="AY8" s="109">
        <v>12</v>
      </c>
      <c r="AZ8" s="109">
        <v>12</v>
      </c>
      <c r="BA8" s="109">
        <v>18</v>
      </c>
      <c r="BB8" s="109">
        <v>15</v>
      </c>
      <c r="BC8" s="109">
        <v>24</v>
      </c>
      <c r="BD8" s="109">
        <v>24</v>
      </c>
      <c r="BE8" s="109">
        <v>24</v>
      </c>
      <c r="BF8" s="109">
        <f t="shared" si="26"/>
        <v>204</v>
      </c>
      <c r="BH8" s="109"/>
      <c r="BI8" s="109"/>
      <c r="BJ8" s="109"/>
      <c r="BK8" s="109"/>
      <c r="BL8" s="109"/>
      <c r="BM8" s="109"/>
      <c r="BN8" s="109"/>
      <c r="BO8" s="109"/>
      <c r="BP8" s="109"/>
      <c r="BQ8" s="109"/>
      <c r="BR8" s="109"/>
      <c r="BS8" s="109"/>
      <c r="BT8" s="109">
        <f t="shared" si="27"/>
        <v>0</v>
      </c>
      <c r="BV8" s="109">
        <v>187.42500000000001</v>
      </c>
      <c r="BW8" s="110"/>
    </row>
    <row r="9" spans="2:75" x14ac:dyDescent="0.3">
      <c r="B9" s="111" t="s">
        <v>264</v>
      </c>
      <c r="C9" s="100"/>
      <c r="D9" s="111">
        <v>158.5966</v>
      </c>
      <c r="E9" s="111">
        <v>159.46608999999998</v>
      </c>
      <c r="F9" s="111">
        <v>159.73827</v>
      </c>
      <c r="G9" s="111">
        <v>159.65369000000001</v>
      </c>
      <c r="H9" s="111">
        <v>160.68388000000002</v>
      </c>
      <c r="I9" s="111">
        <v>383.19948000000005</v>
      </c>
      <c r="J9" s="111">
        <v>161.59352999999999</v>
      </c>
      <c r="K9" s="111">
        <v>162.67036999999999</v>
      </c>
      <c r="L9" s="111">
        <v>157.79925999999995</v>
      </c>
      <c r="M9" s="111">
        <v>153.44458999999998</v>
      </c>
      <c r="N9" s="111">
        <v>153.89671999999996</v>
      </c>
      <c r="O9" s="111">
        <v>293.93182999999993</v>
      </c>
      <c r="P9" s="134">
        <v>2264.6743099999999</v>
      </c>
      <c r="Q9" s="101"/>
      <c r="R9" s="134">
        <v>105.47720999999999</v>
      </c>
      <c r="S9" s="134">
        <v>122.44056999999999</v>
      </c>
      <c r="T9" s="134">
        <v>126.779</v>
      </c>
      <c r="U9" s="134">
        <v>109.31249</v>
      </c>
      <c r="V9" s="134">
        <v>125.17661</v>
      </c>
      <c r="W9" s="134">
        <v>308.30302</v>
      </c>
      <c r="X9" s="134">
        <v>146.66442000000001</v>
      </c>
      <c r="Y9" s="134">
        <v>146.83438000000001</v>
      </c>
      <c r="Z9" s="134">
        <v>147.65018000000001</v>
      </c>
      <c r="AA9" s="134">
        <v>148.07637</v>
      </c>
      <c r="AB9" s="134">
        <v>147.69622000000001</v>
      </c>
      <c r="AC9" s="134">
        <v>260.76122999999995</v>
      </c>
      <c r="AD9" s="134">
        <v>1895.1717000000003</v>
      </c>
      <c r="AE9" s="101"/>
      <c r="AF9" s="134">
        <v>147.42500000000001</v>
      </c>
      <c r="AG9" s="134">
        <v>149.13300000000001</v>
      </c>
      <c r="AH9" s="134">
        <v>168.113</v>
      </c>
      <c r="AI9" s="134">
        <v>169.309</v>
      </c>
      <c r="AJ9" s="134">
        <v>147.66399999999999</v>
      </c>
      <c r="AK9" s="134">
        <v>347.43200000000002</v>
      </c>
      <c r="AL9" s="134">
        <v>148.04499999999999</v>
      </c>
      <c r="AM9" s="134">
        <v>147.33199999999999</v>
      </c>
      <c r="AN9" s="134">
        <v>147.63800000000001</v>
      </c>
      <c r="AO9" s="134">
        <v>147.63800000000001</v>
      </c>
      <c r="AP9" s="134">
        <v>149.767</v>
      </c>
      <c r="AQ9" s="134">
        <v>370.66500000000002</v>
      </c>
      <c r="AR9" s="134">
        <f t="shared" si="25"/>
        <v>2240.1610000000001</v>
      </c>
      <c r="AS9" s="101"/>
      <c r="AT9" s="134">
        <v>108.994</v>
      </c>
      <c r="AU9" s="134">
        <v>86.531000000000006</v>
      </c>
      <c r="AV9" s="134">
        <v>108.423</v>
      </c>
      <c r="AW9" s="134">
        <v>137.61199999999999</v>
      </c>
      <c r="AX9" s="134">
        <v>110.38500000000001</v>
      </c>
      <c r="AY9" s="134">
        <v>203.405</v>
      </c>
      <c r="AZ9" s="134">
        <v>123.89100000000001</v>
      </c>
      <c r="BA9" s="134">
        <v>123.89100000000001</v>
      </c>
      <c r="BB9" s="134">
        <v>123.89100000000001</v>
      </c>
      <c r="BC9" s="134">
        <v>124.56399999999999</v>
      </c>
      <c r="BD9" s="134">
        <v>103.688</v>
      </c>
      <c r="BE9" s="134">
        <v>178.14500000000001</v>
      </c>
      <c r="BF9" s="134">
        <f t="shared" si="26"/>
        <v>1533.42</v>
      </c>
      <c r="BG9" s="101"/>
      <c r="BH9" s="134"/>
      <c r="BI9" s="134"/>
      <c r="BJ9" s="134"/>
      <c r="BK9" s="134"/>
      <c r="BL9" s="134"/>
      <c r="BM9" s="134"/>
      <c r="BN9" s="134"/>
      <c r="BO9" s="134"/>
      <c r="BP9" s="134"/>
      <c r="BQ9" s="134"/>
      <c r="BR9" s="134"/>
      <c r="BS9" s="134"/>
      <c r="BT9" s="134">
        <f t="shared" si="27"/>
        <v>0</v>
      </c>
      <c r="BU9" s="101"/>
      <c r="BV9" s="134">
        <v>2232.6595200000002</v>
      </c>
      <c r="BW9" s="112"/>
    </row>
    <row r="10" spans="2:75" x14ac:dyDescent="0.3">
      <c r="B10" s="111" t="s">
        <v>265</v>
      </c>
      <c r="C10" s="100"/>
      <c r="D10" s="111">
        <v>0</v>
      </c>
      <c r="E10" s="111">
        <v>0</v>
      </c>
      <c r="F10" s="111">
        <v>0</v>
      </c>
      <c r="G10" s="111">
        <v>0</v>
      </c>
      <c r="H10" s="111">
        <v>0</v>
      </c>
      <c r="I10" s="111">
        <v>0</v>
      </c>
      <c r="J10" s="111">
        <v>0</v>
      </c>
      <c r="K10" s="111">
        <v>0</v>
      </c>
      <c r="L10" s="111">
        <v>0</v>
      </c>
      <c r="M10" s="111">
        <v>0</v>
      </c>
      <c r="N10" s="111">
        <v>0</v>
      </c>
      <c r="O10" s="111">
        <v>0</v>
      </c>
      <c r="P10" s="111">
        <v>0</v>
      </c>
      <c r="R10" s="111">
        <v>0</v>
      </c>
      <c r="S10" s="111">
        <v>0</v>
      </c>
      <c r="T10" s="111">
        <v>0</v>
      </c>
      <c r="U10" s="111">
        <v>0</v>
      </c>
      <c r="V10" s="111">
        <v>0</v>
      </c>
      <c r="W10" s="111">
        <v>0</v>
      </c>
      <c r="X10" s="111">
        <v>0</v>
      </c>
      <c r="Y10" s="111">
        <v>0</v>
      </c>
      <c r="Z10" s="111">
        <v>0</v>
      </c>
      <c r="AA10" s="111">
        <v>0</v>
      </c>
      <c r="AB10" s="111">
        <v>0</v>
      </c>
      <c r="AC10" s="111">
        <v>0</v>
      </c>
      <c r="AD10" s="111">
        <v>0</v>
      </c>
      <c r="AF10" s="111">
        <v>0</v>
      </c>
      <c r="AG10" s="111">
        <v>0</v>
      </c>
      <c r="AH10" s="111">
        <v>0</v>
      </c>
      <c r="AI10" s="111">
        <v>0</v>
      </c>
      <c r="AJ10" s="111">
        <v>0</v>
      </c>
      <c r="AK10" s="111">
        <v>0</v>
      </c>
      <c r="AL10" s="111">
        <v>0</v>
      </c>
      <c r="AM10" s="111">
        <v>0</v>
      </c>
      <c r="AN10" s="111">
        <v>0</v>
      </c>
      <c r="AO10" s="111">
        <v>0</v>
      </c>
      <c r="AP10" s="111">
        <v>0</v>
      </c>
      <c r="AQ10" s="111">
        <v>0</v>
      </c>
      <c r="AR10" s="111">
        <f t="shared" si="25"/>
        <v>0</v>
      </c>
      <c r="AT10" s="111">
        <v>0</v>
      </c>
      <c r="AU10" s="111">
        <v>0</v>
      </c>
      <c r="AV10" s="111">
        <v>0</v>
      </c>
      <c r="AW10" s="111">
        <v>0</v>
      </c>
      <c r="AX10" s="111">
        <v>0</v>
      </c>
      <c r="AY10" s="111">
        <v>0</v>
      </c>
      <c r="AZ10" s="111">
        <v>0</v>
      </c>
      <c r="BA10" s="111">
        <v>0</v>
      </c>
      <c r="BB10" s="111">
        <v>0</v>
      </c>
      <c r="BC10" s="111">
        <v>0</v>
      </c>
      <c r="BD10" s="111">
        <v>0</v>
      </c>
      <c r="BE10" s="111">
        <v>0</v>
      </c>
      <c r="BF10" s="111">
        <f t="shared" si="26"/>
        <v>0</v>
      </c>
      <c r="BH10" s="111">
        <v>0</v>
      </c>
      <c r="BI10" s="111">
        <v>0</v>
      </c>
      <c r="BJ10" s="111">
        <v>0</v>
      </c>
      <c r="BK10" s="111">
        <v>0</v>
      </c>
      <c r="BL10" s="111">
        <v>0</v>
      </c>
      <c r="BM10" s="111">
        <v>0</v>
      </c>
      <c r="BN10" s="111">
        <v>0</v>
      </c>
      <c r="BO10" s="111">
        <v>0</v>
      </c>
      <c r="BP10" s="111">
        <v>0</v>
      </c>
      <c r="BQ10" s="111">
        <v>0</v>
      </c>
      <c r="BR10" s="111">
        <v>0</v>
      </c>
      <c r="BS10" s="111">
        <v>0</v>
      </c>
      <c r="BT10" s="111">
        <f t="shared" si="27"/>
        <v>0</v>
      </c>
      <c r="BV10" s="111"/>
      <c r="BW10" s="112"/>
    </row>
    <row r="11" spans="2:75" outlineLevel="1" x14ac:dyDescent="0.3">
      <c r="B11" s="109" t="s">
        <v>291</v>
      </c>
      <c r="C11" s="100"/>
      <c r="D11" s="109">
        <v>0</v>
      </c>
      <c r="E11" s="109">
        <v>0</v>
      </c>
      <c r="F11" s="109">
        <v>0</v>
      </c>
      <c r="G11" s="109">
        <v>0</v>
      </c>
      <c r="H11" s="109">
        <v>0</v>
      </c>
      <c r="I11" s="109">
        <v>0</v>
      </c>
      <c r="J11" s="109">
        <v>0</v>
      </c>
      <c r="K11" s="109">
        <v>0</v>
      </c>
      <c r="L11" s="109">
        <v>0</v>
      </c>
      <c r="M11" s="109">
        <v>0</v>
      </c>
      <c r="N11" s="109">
        <v>0</v>
      </c>
      <c r="O11" s="109">
        <v>0</v>
      </c>
      <c r="P11" s="109">
        <v>0</v>
      </c>
      <c r="R11" s="109">
        <v>0</v>
      </c>
      <c r="S11" s="109">
        <v>0</v>
      </c>
      <c r="T11" s="109">
        <v>0</v>
      </c>
      <c r="U11" s="109">
        <v>0</v>
      </c>
      <c r="V11" s="109">
        <v>0</v>
      </c>
      <c r="W11" s="109">
        <v>0</v>
      </c>
      <c r="X11" s="109">
        <v>0</v>
      </c>
      <c r="Y11" s="109">
        <v>0</v>
      </c>
      <c r="Z11" s="109">
        <v>0</v>
      </c>
      <c r="AA11" s="109">
        <v>0</v>
      </c>
      <c r="AB11" s="109">
        <v>0</v>
      </c>
      <c r="AC11" s="109">
        <v>0</v>
      </c>
      <c r="AD11" s="109">
        <v>0</v>
      </c>
      <c r="AF11" s="109">
        <v>0</v>
      </c>
      <c r="AG11" s="109">
        <v>0</v>
      </c>
      <c r="AH11" s="109">
        <v>0</v>
      </c>
      <c r="AI11" s="109">
        <v>0</v>
      </c>
      <c r="AJ11" s="109">
        <v>0</v>
      </c>
      <c r="AK11" s="109">
        <v>0</v>
      </c>
      <c r="AL11" s="109">
        <v>0</v>
      </c>
      <c r="AM11" s="109">
        <v>0</v>
      </c>
      <c r="AN11" s="109">
        <v>0</v>
      </c>
      <c r="AO11" s="109">
        <v>0</v>
      </c>
      <c r="AP11" s="109">
        <v>0</v>
      </c>
      <c r="AQ11" s="109">
        <v>0</v>
      </c>
      <c r="AR11" s="109">
        <f t="shared" si="25"/>
        <v>0</v>
      </c>
      <c r="AT11" s="109">
        <v>0</v>
      </c>
      <c r="AU11" s="109">
        <v>0</v>
      </c>
      <c r="AV11" s="109">
        <v>0</v>
      </c>
      <c r="AW11" s="109">
        <v>0</v>
      </c>
      <c r="AX11" s="109">
        <v>0</v>
      </c>
      <c r="AY11" s="109">
        <v>0</v>
      </c>
      <c r="AZ11" s="109">
        <v>0</v>
      </c>
      <c r="BA11" s="109">
        <v>0</v>
      </c>
      <c r="BB11" s="109">
        <v>0</v>
      </c>
      <c r="BC11" s="109">
        <v>0</v>
      </c>
      <c r="BD11" s="109">
        <v>0</v>
      </c>
      <c r="BE11" s="109">
        <v>0</v>
      </c>
      <c r="BF11" s="109">
        <f t="shared" si="26"/>
        <v>0</v>
      </c>
      <c r="BH11" s="109">
        <v>0</v>
      </c>
      <c r="BI11" s="109">
        <v>0</v>
      </c>
      <c r="BJ11" s="109">
        <v>0</v>
      </c>
      <c r="BK11" s="109">
        <v>0</v>
      </c>
      <c r="BL11" s="109">
        <v>0</v>
      </c>
      <c r="BM11" s="109">
        <v>0</v>
      </c>
      <c r="BN11" s="109">
        <v>0</v>
      </c>
      <c r="BO11" s="109">
        <v>0</v>
      </c>
      <c r="BP11" s="109">
        <v>0</v>
      </c>
      <c r="BQ11" s="109">
        <v>0</v>
      </c>
      <c r="BR11" s="109">
        <v>0</v>
      </c>
      <c r="BS11" s="109">
        <v>0</v>
      </c>
      <c r="BT11" s="109">
        <f t="shared" si="27"/>
        <v>0</v>
      </c>
      <c r="BV11" s="109">
        <v>112</v>
      </c>
      <c r="BW11" s="110"/>
    </row>
    <row r="12" spans="2:75" outlineLevel="1" x14ac:dyDescent="0.3">
      <c r="B12" s="109" t="s">
        <v>266</v>
      </c>
      <c r="C12" s="100"/>
      <c r="D12" s="109">
        <v>105.20783000000003</v>
      </c>
      <c r="E12" s="109">
        <v>123.76680999999995</v>
      </c>
      <c r="F12" s="109">
        <v>116.32186999999998</v>
      </c>
      <c r="G12" s="109">
        <v>118.84305000000006</v>
      </c>
      <c r="H12" s="109">
        <v>120.68594999999999</v>
      </c>
      <c r="I12" s="109">
        <v>117.8013</v>
      </c>
      <c r="J12" s="109">
        <v>106.88157000000002</v>
      </c>
      <c r="K12" s="109">
        <v>111.56588000000002</v>
      </c>
      <c r="L12" s="109">
        <v>113.14646000000003</v>
      </c>
      <c r="M12" s="109">
        <v>95.952409999999929</v>
      </c>
      <c r="N12" s="109">
        <v>116.53260999999996</v>
      </c>
      <c r="O12" s="109">
        <v>108.20788000000003</v>
      </c>
      <c r="P12" s="109">
        <v>1354.9136199999998</v>
      </c>
      <c r="R12" s="109">
        <v>108.49180000000001</v>
      </c>
      <c r="S12" s="109">
        <v>113.70384000000001</v>
      </c>
      <c r="T12" s="109">
        <v>112.43132999999996</v>
      </c>
      <c r="U12" s="109">
        <v>122.07842999999995</v>
      </c>
      <c r="V12" s="109">
        <v>131.70442999999997</v>
      </c>
      <c r="W12" s="109">
        <v>142.38969000000003</v>
      </c>
      <c r="X12" s="109">
        <v>146.58958000000004</v>
      </c>
      <c r="Y12" s="109">
        <v>151.04677999999996</v>
      </c>
      <c r="Z12" s="109">
        <v>151.46136999999996</v>
      </c>
      <c r="AA12" s="109">
        <v>152.94251999999994</v>
      </c>
      <c r="AB12" s="109">
        <v>146.60018999999997</v>
      </c>
      <c r="AC12" s="109">
        <v>196.91010999999986</v>
      </c>
      <c r="AD12" s="109">
        <v>1676.3500699999997</v>
      </c>
      <c r="AF12" s="109">
        <v>150.69900000000001</v>
      </c>
      <c r="AG12" s="109">
        <v>157.66399999999999</v>
      </c>
      <c r="AH12" s="109">
        <v>185.482</v>
      </c>
      <c r="AI12" s="109">
        <v>198.21</v>
      </c>
      <c r="AJ12" s="109">
        <v>202.066</v>
      </c>
      <c r="AK12" s="109">
        <v>191.124</v>
      </c>
      <c r="AL12" s="109">
        <v>185.869</v>
      </c>
      <c r="AM12" s="109">
        <v>182.065</v>
      </c>
      <c r="AN12" s="109">
        <v>178.41900000000001</v>
      </c>
      <c r="AO12" s="109">
        <v>189.499</v>
      </c>
      <c r="AP12" s="109">
        <v>185.71799999999999</v>
      </c>
      <c r="AQ12" s="109">
        <v>208.50700000000001</v>
      </c>
      <c r="AR12" s="109">
        <f t="shared" si="25"/>
        <v>2215.3220000000001</v>
      </c>
      <c r="AT12" s="109">
        <v>185.00200000000001</v>
      </c>
      <c r="AU12" s="109">
        <v>189.416</v>
      </c>
      <c r="AV12" s="109">
        <v>191.35</v>
      </c>
      <c r="AW12" s="109">
        <v>187.684</v>
      </c>
      <c r="AX12" s="109">
        <v>180.119</v>
      </c>
      <c r="AY12" s="109">
        <v>165.84100000000001</v>
      </c>
      <c r="AZ12" s="109">
        <v>153.292</v>
      </c>
      <c r="BA12" s="109">
        <v>133.548</v>
      </c>
      <c r="BB12" s="109">
        <v>123.532</v>
      </c>
      <c r="BC12" s="109">
        <v>116.935</v>
      </c>
      <c r="BD12" s="109">
        <v>111.116</v>
      </c>
      <c r="BE12" s="109">
        <v>95.019000000000005</v>
      </c>
      <c r="BF12" s="109">
        <f t="shared" si="26"/>
        <v>1832.8539999999998</v>
      </c>
      <c r="BH12" s="109"/>
      <c r="BI12" s="109"/>
      <c r="BJ12" s="109"/>
      <c r="BK12" s="109"/>
      <c r="BL12" s="109"/>
      <c r="BM12" s="109"/>
      <c r="BN12" s="109"/>
      <c r="BO12" s="109"/>
      <c r="BP12" s="109"/>
      <c r="BQ12" s="109"/>
      <c r="BR12" s="109"/>
      <c r="BS12" s="109"/>
      <c r="BT12" s="109">
        <f t="shared" si="27"/>
        <v>0</v>
      </c>
      <c r="BV12" s="109">
        <v>2777.4973049999999</v>
      </c>
      <c r="BW12" s="110"/>
    </row>
    <row r="13" spans="2:75" outlineLevel="1" x14ac:dyDescent="0.3">
      <c r="B13" s="109" t="s">
        <v>267</v>
      </c>
      <c r="C13" s="100"/>
      <c r="D13" s="109">
        <v>0</v>
      </c>
      <c r="E13" s="109">
        <v>0</v>
      </c>
      <c r="F13" s="109">
        <v>0</v>
      </c>
      <c r="G13" s="109">
        <v>-40308</v>
      </c>
      <c r="H13" s="109">
        <v>0</v>
      </c>
      <c r="I13" s="109">
        <v>0</v>
      </c>
      <c r="J13" s="109">
        <v>0</v>
      </c>
      <c r="K13" s="109">
        <v>0</v>
      </c>
      <c r="L13" s="109">
        <v>0</v>
      </c>
      <c r="M13" s="109">
        <v>0</v>
      </c>
      <c r="N13" s="109">
        <v>0</v>
      </c>
      <c r="O13" s="109">
        <v>0</v>
      </c>
      <c r="P13" s="109">
        <v>0</v>
      </c>
      <c r="R13" s="109">
        <v>0</v>
      </c>
      <c r="S13" s="109">
        <v>0</v>
      </c>
      <c r="T13" s="109">
        <v>0</v>
      </c>
      <c r="U13" s="109">
        <v>0</v>
      </c>
      <c r="V13" s="109">
        <v>0</v>
      </c>
      <c r="W13" s="109">
        <v>0</v>
      </c>
      <c r="X13" s="109">
        <v>0</v>
      </c>
      <c r="Y13" s="109">
        <v>0</v>
      </c>
      <c r="Z13" s="109">
        <v>0</v>
      </c>
      <c r="AA13" s="109">
        <v>0</v>
      </c>
      <c r="AB13" s="109">
        <v>0</v>
      </c>
      <c r="AC13" s="109">
        <v>0</v>
      </c>
      <c r="AD13" s="109">
        <v>0</v>
      </c>
      <c r="AF13" s="109">
        <v>0</v>
      </c>
      <c r="AG13" s="109">
        <v>0</v>
      </c>
      <c r="AH13" s="109">
        <v>0</v>
      </c>
      <c r="AI13" s="109">
        <v>0</v>
      </c>
      <c r="AJ13" s="109">
        <v>0</v>
      </c>
      <c r="AK13" s="109">
        <v>0</v>
      </c>
      <c r="AL13" s="109">
        <v>0</v>
      </c>
      <c r="AM13" s="109">
        <v>0</v>
      </c>
      <c r="AN13" s="109">
        <v>0</v>
      </c>
      <c r="AO13" s="109">
        <v>0</v>
      </c>
      <c r="AP13" s="109">
        <v>0</v>
      </c>
      <c r="AQ13" s="109">
        <v>0</v>
      </c>
      <c r="AR13" s="109">
        <f t="shared" si="25"/>
        <v>0</v>
      </c>
      <c r="AT13" s="109">
        <v>0</v>
      </c>
      <c r="AU13" s="109">
        <v>0</v>
      </c>
      <c r="AV13" s="109">
        <v>0</v>
      </c>
      <c r="AW13" s="109">
        <v>0</v>
      </c>
      <c r="AX13" s="109">
        <v>0</v>
      </c>
      <c r="AY13" s="109">
        <v>0</v>
      </c>
      <c r="AZ13" s="109">
        <v>0</v>
      </c>
      <c r="BA13" s="109">
        <v>0</v>
      </c>
      <c r="BB13" s="109">
        <v>0</v>
      </c>
      <c r="BC13" s="109">
        <v>0</v>
      </c>
      <c r="BD13" s="109">
        <v>0</v>
      </c>
      <c r="BE13" s="109">
        <v>0</v>
      </c>
      <c r="BF13" s="109">
        <f t="shared" si="26"/>
        <v>0</v>
      </c>
      <c r="BH13" s="109">
        <v>0</v>
      </c>
      <c r="BI13" s="109">
        <v>0</v>
      </c>
      <c r="BJ13" s="109">
        <v>0</v>
      </c>
      <c r="BK13" s="109">
        <v>0</v>
      </c>
      <c r="BL13" s="109">
        <v>0</v>
      </c>
      <c r="BM13" s="109">
        <v>0</v>
      </c>
      <c r="BN13" s="109">
        <v>0</v>
      </c>
      <c r="BO13" s="109">
        <v>0</v>
      </c>
      <c r="BP13" s="109">
        <v>0</v>
      </c>
      <c r="BQ13" s="109">
        <v>0</v>
      </c>
      <c r="BR13" s="109">
        <v>0</v>
      </c>
      <c r="BS13" s="109">
        <v>0</v>
      </c>
      <c r="BT13" s="109">
        <f t="shared" si="27"/>
        <v>0</v>
      </c>
      <c r="BV13" s="109"/>
      <c r="BW13" s="110"/>
    </row>
    <row r="14" spans="2:75" x14ac:dyDescent="0.3">
      <c r="B14" s="111" t="s">
        <v>268</v>
      </c>
      <c r="C14" s="100"/>
      <c r="D14" s="111">
        <v>128.53389999999999</v>
      </c>
      <c r="E14" s="111">
        <v>132.16452000000001</v>
      </c>
      <c r="F14" s="111">
        <v>114.08331</v>
      </c>
      <c r="G14" s="111">
        <v>103.67748000000002</v>
      </c>
      <c r="H14" s="111">
        <v>104.75833999999999</v>
      </c>
      <c r="I14" s="111">
        <v>106.96505999999999</v>
      </c>
      <c r="J14" s="111">
        <v>111.72004000000001</v>
      </c>
      <c r="K14" s="111">
        <v>107.04858000000002</v>
      </c>
      <c r="L14" s="111">
        <v>128.46827000000002</v>
      </c>
      <c r="M14" s="111">
        <v>116.77210000000001</v>
      </c>
      <c r="N14" s="111">
        <v>110.86549000000002</v>
      </c>
      <c r="O14" s="111">
        <v>101.24954000000001</v>
      </c>
      <c r="P14" s="134">
        <v>1366.3066299999998</v>
      </c>
      <c r="Q14" s="101"/>
      <c r="R14" s="134">
        <v>55.40701</v>
      </c>
      <c r="S14" s="134">
        <v>48.499089999999995</v>
      </c>
      <c r="T14" s="134">
        <v>9.4918799999999983</v>
      </c>
      <c r="U14" s="134">
        <v>34.368789999999997</v>
      </c>
      <c r="V14" s="134">
        <v>32.732399999999991</v>
      </c>
      <c r="W14" s="134">
        <v>36.690520000000006</v>
      </c>
      <c r="X14" s="134">
        <v>35.56232</v>
      </c>
      <c r="Y14" s="134">
        <v>33.554979999999993</v>
      </c>
      <c r="Z14" s="134">
        <v>32.938439999999993</v>
      </c>
      <c r="AA14" s="134">
        <v>32.841059999999999</v>
      </c>
      <c r="AB14" s="134">
        <v>36.356739999999995</v>
      </c>
      <c r="AC14" s="134">
        <v>56.893089999999994</v>
      </c>
      <c r="AD14" s="134">
        <v>445.33632</v>
      </c>
      <c r="AE14" s="101"/>
      <c r="AF14" s="134">
        <v>33.923999999999999</v>
      </c>
      <c r="AG14" s="134">
        <v>37.210999999999999</v>
      </c>
      <c r="AH14" s="134">
        <v>32.448999999999998</v>
      </c>
      <c r="AI14" s="134">
        <v>32.289000000000001</v>
      </c>
      <c r="AJ14" s="134">
        <v>9.766</v>
      </c>
      <c r="AK14" s="134">
        <v>9.766</v>
      </c>
      <c r="AL14" s="134">
        <v>9.766</v>
      </c>
      <c r="AM14" s="134">
        <v>9.766</v>
      </c>
      <c r="AN14" s="134">
        <v>9.5229999999999997</v>
      </c>
      <c r="AO14" s="134">
        <v>10.436999999999999</v>
      </c>
      <c r="AP14" s="134">
        <v>9.8829999999999991</v>
      </c>
      <c r="AQ14" s="134">
        <v>14.417</v>
      </c>
      <c r="AR14" s="134">
        <f t="shared" si="25"/>
        <v>219.19699999999997</v>
      </c>
      <c r="AS14" s="101"/>
      <c r="AT14" s="134">
        <v>14.5</v>
      </c>
      <c r="AU14" s="134">
        <v>10.941000000000001</v>
      </c>
      <c r="AV14" s="134">
        <v>10.351000000000001</v>
      </c>
      <c r="AW14" s="134">
        <v>11.241</v>
      </c>
      <c r="AX14" s="134">
        <v>10.615</v>
      </c>
      <c r="AY14" s="134">
        <v>9.5909999999999993</v>
      </c>
      <c r="AZ14" s="134">
        <v>10.313000000000001</v>
      </c>
      <c r="BA14" s="134">
        <v>14.294</v>
      </c>
      <c r="BB14" s="134">
        <v>12.592000000000001</v>
      </c>
      <c r="BC14" s="134">
        <v>9.7650000000000006</v>
      </c>
      <c r="BD14" s="134">
        <v>10.946999999999999</v>
      </c>
      <c r="BE14" s="134">
        <v>14.587999999999999</v>
      </c>
      <c r="BF14" s="134">
        <f t="shared" si="26"/>
        <v>139.738</v>
      </c>
      <c r="BG14" s="101"/>
      <c r="BH14" s="134"/>
      <c r="BI14" s="134"/>
      <c r="BJ14" s="134"/>
      <c r="BK14" s="134"/>
      <c r="BL14" s="134"/>
      <c r="BM14" s="134"/>
      <c r="BN14" s="134"/>
      <c r="BO14" s="134"/>
      <c r="BP14" s="134"/>
      <c r="BQ14" s="134"/>
      <c r="BR14" s="134"/>
      <c r="BS14" s="134"/>
      <c r="BT14" s="134">
        <f t="shared" si="27"/>
        <v>0</v>
      </c>
      <c r="BU14" s="101"/>
      <c r="BV14" s="134">
        <v>146.30568599999998</v>
      </c>
      <c r="BW14" s="112"/>
    </row>
    <row r="15" spans="2:75" x14ac:dyDescent="0.3">
      <c r="B15" s="111" t="s">
        <v>270</v>
      </c>
      <c r="C15" s="100"/>
      <c r="D15" s="111">
        <v>0</v>
      </c>
      <c r="E15" s="111">
        <v>0</v>
      </c>
      <c r="F15" s="111">
        <v>0</v>
      </c>
      <c r="G15" s="111"/>
      <c r="H15" s="111">
        <v>0</v>
      </c>
      <c r="I15" s="111">
        <v>0</v>
      </c>
      <c r="J15" s="111">
        <v>0</v>
      </c>
      <c r="K15" s="111">
        <v>0</v>
      </c>
      <c r="L15" s="111">
        <v>0</v>
      </c>
      <c r="M15" s="111">
        <v>0</v>
      </c>
      <c r="N15" s="111">
        <v>0</v>
      </c>
      <c r="O15" s="111">
        <v>0</v>
      </c>
      <c r="P15" s="111">
        <v>0</v>
      </c>
      <c r="R15" s="111">
        <v>0</v>
      </c>
      <c r="S15" s="111">
        <v>0</v>
      </c>
      <c r="T15" s="111">
        <v>0</v>
      </c>
      <c r="U15" s="111">
        <v>0</v>
      </c>
      <c r="V15" s="111">
        <v>0</v>
      </c>
      <c r="W15" s="111">
        <v>0</v>
      </c>
      <c r="X15" s="111">
        <v>0</v>
      </c>
      <c r="Y15" s="111">
        <v>0</v>
      </c>
      <c r="Z15" s="111">
        <v>0</v>
      </c>
      <c r="AA15" s="111">
        <v>0</v>
      </c>
      <c r="AB15" s="111">
        <v>0</v>
      </c>
      <c r="AC15" s="111">
        <v>0</v>
      </c>
      <c r="AD15" s="111">
        <v>0</v>
      </c>
      <c r="AF15" s="111">
        <v>0</v>
      </c>
      <c r="AG15" s="111">
        <v>0</v>
      </c>
      <c r="AH15" s="111">
        <v>0</v>
      </c>
      <c r="AI15" s="111">
        <v>0</v>
      </c>
      <c r="AJ15" s="111">
        <v>0</v>
      </c>
      <c r="AK15" s="111">
        <v>0</v>
      </c>
      <c r="AL15" s="111">
        <v>0</v>
      </c>
      <c r="AM15" s="111">
        <v>0</v>
      </c>
      <c r="AN15" s="111">
        <v>0</v>
      </c>
      <c r="AO15" s="111">
        <v>0</v>
      </c>
      <c r="AP15" s="111">
        <v>0</v>
      </c>
      <c r="AQ15" s="111">
        <v>0</v>
      </c>
      <c r="AR15" s="111">
        <f t="shared" si="25"/>
        <v>0</v>
      </c>
      <c r="AT15" s="111">
        <v>0</v>
      </c>
      <c r="AU15" s="111">
        <v>0</v>
      </c>
      <c r="AV15" s="111">
        <v>0</v>
      </c>
      <c r="AW15" s="111">
        <v>0</v>
      </c>
      <c r="AX15" s="111">
        <v>0</v>
      </c>
      <c r="AY15" s="111">
        <v>0</v>
      </c>
      <c r="AZ15" s="111">
        <v>0</v>
      </c>
      <c r="BA15" s="111">
        <v>0</v>
      </c>
      <c r="BB15" s="111">
        <v>0</v>
      </c>
      <c r="BC15" s="111">
        <v>0</v>
      </c>
      <c r="BD15" s="111">
        <v>0</v>
      </c>
      <c r="BE15" s="111">
        <v>0</v>
      </c>
      <c r="BF15" s="111">
        <f t="shared" si="26"/>
        <v>0</v>
      </c>
      <c r="BH15" s="111">
        <v>0</v>
      </c>
      <c r="BI15" s="111">
        <v>0</v>
      </c>
      <c r="BJ15" s="111">
        <v>0</v>
      </c>
      <c r="BK15" s="111">
        <v>0</v>
      </c>
      <c r="BL15" s="111">
        <v>0</v>
      </c>
      <c r="BM15" s="111">
        <v>0</v>
      </c>
      <c r="BN15" s="111">
        <v>0</v>
      </c>
      <c r="BO15" s="111">
        <v>0</v>
      </c>
      <c r="BP15" s="111">
        <v>0</v>
      </c>
      <c r="BQ15" s="111">
        <v>0</v>
      </c>
      <c r="BR15" s="111">
        <v>0</v>
      </c>
      <c r="BS15" s="111">
        <v>0</v>
      </c>
      <c r="BT15" s="111">
        <f t="shared" si="27"/>
        <v>0</v>
      </c>
      <c r="BV15" s="111"/>
      <c r="BW15" s="112"/>
    </row>
    <row r="16" spans="2:75" ht="15" outlineLevel="1" thickBot="1" x14ac:dyDescent="0.35">
      <c r="B16" s="109" t="s">
        <v>271</v>
      </c>
      <c r="C16" s="100"/>
      <c r="D16" s="109">
        <v>1.3192600000000001</v>
      </c>
      <c r="E16" s="109">
        <v>48.724490000000003</v>
      </c>
      <c r="F16" s="109">
        <v>20.944050000000004</v>
      </c>
      <c r="G16" s="109">
        <v>19.656229999999997</v>
      </c>
      <c r="H16" s="109">
        <v>25.667380000000005</v>
      </c>
      <c r="I16" s="109">
        <v>7.5706500000000005</v>
      </c>
      <c r="J16" s="109">
        <v>23.183329999999998</v>
      </c>
      <c r="K16" s="109">
        <v>354.75744999999995</v>
      </c>
      <c r="L16" s="109">
        <v>35.743509999999993</v>
      </c>
      <c r="M16" s="109">
        <v>9.308209999999999</v>
      </c>
      <c r="N16" s="109">
        <v>4.3064999999999989</v>
      </c>
      <c r="O16" s="109">
        <v>1270.3102699999999</v>
      </c>
      <c r="P16" s="109">
        <v>1821.4913299999998</v>
      </c>
      <c r="R16" s="109">
        <v>805.59632999999997</v>
      </c>
      <c r="S16" s="109">
        <v>122.77943000000002</v>
      </c>
      <c r="T16" s="109">
        <v>569.21585000000005</v>
      </c>
      <c r="U16" s="109">
        <v>1121.8343699999998</v>
      </c>
      <c r="V16" s="109">
        <v>71.562420000000017</v>
      </c>
      <c r="W16" s="109">
        <v>39.318989999999999</v>
      </c>
      <c r="X16" s="109">
        <v>11.2669</v>
      </c>
      <c r="Y16" s="109">
        <v>59.497190000000003</v>
      </c>
      <c r="Z16" s="109">
        <v>4650.9742000000006</v>
      </c>
      <c r="AA16" s="109">
        <v>2240.5278800000001</v>
      </c>
      <c r="AB16" s="109">
        <v>3567.6658600000001</v>
      </c>
      <c r="AC16" s="109">
        <v>3532.0337600000003</v>
      </c>
      <c r="AD16" s="109">
        <v>16792.273180000004</v>
      </c>
      <c r="AF16" s="109">
        <v>1646.366</v>
      </c>
      <c r="AG16" s="109">
        <v>1125.4690000000001</v>
      </c>
      <c r="AH16" s="109">
        <v>2841.596</v>
      </c>
      <c r="AI16" s="109">
        <v>191.94</v>
      </c>
      <c r="AJ16" s="109">
        <v>894.83199999999999</v>
      </c>
      <c r="AK16" s="109">
        <v>105.464</v>
      </c>
      <c r="AL16" s="109">
        <v>14.268000000000001</v>
      </c>
      <c r="AM16" s="109">
        <v>28.434999999999999</v>
      </c>
      <c r="AN16" s="109">
        <v>62.262</v>
      </c>
      <c r="AO16" s="109" t="s">
        <v>292</v>
      </c>
      <c r="AP16" s="109">
        <v>81.826999999999998</v>
      </c>
      <c r="AQ16" s="109">
        <v>65.349000000000004</v>
      </c>
      <c r="AR16" s="109">
        <f t="shared" si="25"/>
        <v>7057.8080000000009</v>
      </c>
      <c r="AT16" s="109">
        <v>109.089</v>
      </c>
      <c r="AU16" s="109">
        <v>46.668999999999997</v>
      </c>
      <c r="AV16" s="109">
        <v>70.713999999999999</v>
      </c>
      <c r="AW16" s="109">
        <v>18.779</v>
      </c>
      <c r="AX16" s="109">
        <v>423.10500000000002</v>
      </c>
      <c r="AY16" s="109">
        <v>106.66200000000001</v>
      </c>
      <c r="AZ16" s="109">
        <v>40.456000000000003</v>
      </c>
      <c r="BA16" s="109">
        <v>118.236</v>
      </c>
      <c r="BB16" s="109">
        <v>104.16</v>
      </c>
      <c r="BC16" s="109">
        <v>126.666</v>
      </c>
      <c r="BD16" s="109">
        <v>80.09</v>
      </c>
      <c r="BE16" s="109">
        <v>182.85</v>
      </c>
      <c r="BF16" s="109">
        <f t="shared" si="26"/>
        <v>1427.4759999999999</v>
      </c>
      <c r="BH16" s="109"/>
      <c r="BI16" s="109"/>
      <c r="BJ16" s="109"/>
      <c r="BK16" s="109"/>
      <c r="BL16" s="109"/>
      <c r="BM16" s="109"/>
      <c r="BN16" s="109"/>
      <c r="BO16" s="109"/>
      <c r="BP16" s="109"/>
      <c r="BQ16" s="109"/>
      <c r="BR16" s="109"/>
      <c r="BS16" s="109"/>
      <c r="BT16" s="109">
        <f t="shared" si="27"/>
        <v>0</v>
      </c>
      <c r="BV16" s="109">
        <v>900.63583073666086</v>
      </c>
      <c r="BW16" s="110"/>
    </row>
    <row r="17" spans="2:75" ht="15" thickBot="1" x14ac:dyDescent="0.35">
      <c r="B17" s="113" t="s">
        <v>272</v>
      </c>
      <c r="C17" s="100"/>
      <c r="D17" s="113">
        <v>1009</v>
      </c>
      <c r="E17" s="113">
        <v>1011</v>
      </c>
      <c r="F17" s="113">
        <v>1017</v>
      </c>
      <c r="G17" s="113">
        <v>1013</v>
      </c>
      <c r="H17" s="113">
        <v>1021</v>
      </c>
      <c r="I17" s="113">
        <v>1019</v>
      </c>
      <c r="J17" s="113">
        <v>1021</v>
      </c>
      <c r="K17" s="113">
        <v>1020</v>
      </c>
      <c r="L17" s="113">
        <v>1011</v>
      </c>
      <c r="M17" s="113">
        <v>1009</v>
      </c>
      <c r="N17" s="113">
        <v>1010</v>
      </c>
      <c r="O17" s="113">
        <v>1013</v>
      </c>
      <c r="P17" s="113">
        <v>1013</v>
      </c>
      <c r="Q17" s="99"/>
      <c r="R17" s="113">
        <v>1011</v>
      </c>
      <c r="S17" s="113">
        <v>1001</v>
      </c>
      <c r="T17" s="113">
        <v>1008</v>
      </c>
      <c r="U17" s="113">
        <v>1011</v>
      </c>
      <c r="V17" s="113">
        <v>999</v>
      </c>
      <c r="W17" s="113">
        <v>1007</v>
      </c>
      <c r="X17" s="113">
        <v>1005</v>
      </c>
      <c r="Y17" s="113">
        <v>1007</v>
      </c>
      <c r="Z17" s="113">
        <v>1006</v>
      </c>
      <c r="AA17" s="113">
        <v>986</v>
      </c>
      <c r="AB17" s="113">
        <v>972</v>
      </c>
      <c r="AC17" s="113">
        <v>972</v>
      </c>
      <c r="AD17" s="113">
        <v>972</v>
      </c>
      <c r="AE17" s="99"/>
      <c r="AF17" s="113">
        <f>SUM(AF18:AF31)</f>
        <v>961</v>
      </c>
      <c r="AG17" s="113">
        <f t="shared" ref="AG17:AQ17" si="28">SUM(AG18:AG31)</f>
        <v>950</v>
      </c>
      <c r="AH17" s="113">
        <f t="shared" si="28"/>
        <v>953</v>
      </c>
      <c r="AI17" s="113">
        <f t="shared" si="28"/>
        <v>955</v>
      </c>
      <c r="AJ17" s="113">
        <f t="shared" si="28"/>
        <v>954</v>
      </c>
      <c r="AK17" s="113">
        <f t="shared" si="28"/>
        <v>959</v>
      </c>
      <c r="AL17" s="113">
        <f t="shared" si="28"/>
        <v>970</v>
      </c>
      <c r="AM17" s="113">
        <f t="shared" si="28"/>
        <v>977</v>
      </c>
      <c r="AN17" s="113">
        <f t="shared" si="28"/>
        <v>980</v>
      </c>
      <c r="AO17" s="113">
        <f t="shared" si="28"/>
        <v>982</v>
      </c>
      <c r="AP17" s="113">
        <f t="shared" si="28"/>
        <v>985</v>
      </c>
      <c r="AQ17" s="113">
        <f t="shared" si="28"/>
        <v>987</v>
      </c>
      <c r="AR17" s="113">
        <f>AQ17</f>
        <v>987</v>
      </c>
      <c r="AS17" s="99"/>
      <c r="AT17" s="113">
        <f>SUM(AT18:AT31)</f>
        <v>990</v>
      </c>
      <c r="AU17" s="113">
        <f t="shared" ref="AU17" si="29">SUM(AU18:AU31)</f>
        <v>980</v>
      </c>
      <c r="AV17" s="113">
        <f t="shared" ref="AV17" si="30">SUM(AV18:AV31)</f>
        <v>980</v>
      </c>
      <c r="AW17" s="113">
        <f t="shared" ref="AW17" si="31">SUM(AW18:AW31)</f>
        <v>982</v>
      </c>
      <c r="AX17" s="113">
        <f t="shared" ref="AX17" si="32">SUM(AX18:AX31)</f>
        <v>986</v>
      </c>
      <c r="AY17" s="113">
        <f t="shared" ref="AY17" si="33">SUM(AY18:AY31)</f>
        <v>969</v>
      </c>
      <c r="AZ17" s="113">
        <f t="shared" ref="AZ17" si="34">SUM(AZ18:AZ31)</f>
        <v>959</v>
      </c>
      <c r="BA17" s="113">
        <f t="shared" ref="BA17" si="35">SUM(BA18:BA31)</f>
        <v>952</v>
      </c>
      <c r="BB17" s="113">
        <f t="shared" ref="BB17" si="36">SUM(BB18:BB31)</f>
        <v>944</v>
      </c>
      <c r="BC17" s="113">
        <f t="shared" ref="BC17" si="37">SUM(BC18:BC31)</f>
        <v>938</v>
      </c>
      <c r="BD17" s="113">
        <f t="shared" ref="BD17" si="38">SUM(BD18:BD31)</f>
        <v>934</v>
      </c>
      <c r="BE17" s="113">
        <f t="shared" ref="BE17" si="39">SUM(BE18:BE31)</f>
        <v>931</v>
      </c>
      <c r="BF17" s="113">
        <f>BE17</f>
        <v>931</v>
      </c>
      <c r="BG17" s="99"/>
      <c r="BH17" s="113">
        <f>SUM(BH18:BH31)</f>
        <v>0</v>
      </c>
      <c r="BI17" s="113">
        <f t="shared" ref="BI17" si="40">SUM(BI18:BI31)</f>
        <v>0</v>
      </c>
      <c r="BJ17" s="113">
        <f t="shared" ref="BJ17" si="41">SUM(BJ18:BJ31)</f>
        <v>0</v>
      </c>
      <c r="BK17" s="113">
        <f t="shared" ref="BK17" si="42">SUM(BK18:BK31)</f>
        <v>0</v>
      </c>
      <c r="BL17" s="113">
        <f t="shared" ref="BL17" si="43">SUM(BL18:BL31)</f>
        <v>0</v>
      </c>
      <c r="BM17" s="113">
        <f t="shared" ref="BM17" si="44">SUM(BM18:BM31)</f>
        <v>0</v>
      </c>
      <c r="BN17" s="113">
        <f t="shared" ref="BN17" si="45">SUM(BN18:BN31)</f>
        <v>0</v>
      </c>
      <c r="BO17" s="113">
        <f t="shared" ref="BO17" si="46">SUM(BO18:BO31)</f>
        <v>0</v>
      </c>
      <c r="BP17" s="113">
        <f t="shared" ref="BP17" si="47">SUM(BP18:BP31)</f>
        <v>0</v>
      </c>
      <c r="BQ17" s="113">
        <f t="shared" ref="BQ17" si="48">SUM(BQ18:BQ31)</f>
        <v>0</v>
      </c>
      <c r="BR17" s="113">
        <f t="shared" ref="BR17" si="49">SUM(BR18:BR31)</f>
        <v>0</v>
      </c>
      <c r="BS17" s="113">
        <f t="shared" ref="BS17" si="50">SUM(BS18:BS31)</f>
        <v>0</v>
      </c>
      <c r="BT17" s="113">
        <f>BS17</f>
        <v>0</v>
      </c>
      <c r="BU17" s="99"/>
      <c r="BV17" s="113">
        <f>SUM(BV18:BV31)</f>
        <v>953</v>
      </c>
      <c r="BW17" s="114"/>
    </row>
    <row r="18" spans="2:75" ht="15" customHeight="1" x14ac:dyDescent="0.3">
      <c r="B18" s="107" t="s">
        <v>259</v>
      </c>
      <c r="C18" s="100"/>
      <c r="D18" s="107">
        <v>924</v>
      </c>
      <c r="E18" s="107">
        <v>926</v>
      </c>
      <c r="F18" s="107">
        <v>927</v>
      </c>
      <c r="G18" s="107">
        <v>927</v>
      </c>
      <c r="H18" s="107">
        <v>930</v>
      </c>
      <c r="I18" s="107">
        <v>931</v>
      </c>
      <c r="J18" s="107">
        <v>930</v>
      </c>
      <c r="K18" s="107">
        <v>927</v>
      </c>
      <c r="L18" s="107">
        <v>923</v>
      </c>
      <c r="M18" s="107">
        <v>922</v>
      </c>
      <c r="N18" s="107">
        <v>921</v>
      </c>
      <c r="O18" s="107">
        <v>910</v>
      </c>
      <c r="P18" s="107">
        <v>910</v>
      </c>
      <c r="R18" s="107">
        <v>910</v>
      </c>
      <c r="S18" s="107">
        <v>915</v>
      </c>
      <c r="T18" s="107">
        <v>915</v>
      </c>
      <c r="U18" s="107">
        <v>903</v>
      </c>
      <c r="V18" s="107">
        <v>904</v>
      </c>
      <c r="W18" s="107">
        <v>908</v>
      </c>
      <c r="X18" s="107">
        <v>909</v>
      </c>
      <c r="Y18" s="107">
        <v>910</v>
      </c>
      <c r="Z18" s="107">
        <v>880</v>
      </c>
      <c r="AA18" s="107">
        <v>881</v>
      </c>
      <c r="AB18" s="107">
        <v>866</v>
      </c>
      <c r="AC18" s="107">
        <v>857</v>
      </c>
      <c r="AD18" s="107">
        <v>857</v>
      </c>
      <c r="AF18" s="107">
        <v>853</v>
      </c>
      <c r="AG18" s="107">
        <v>848</v>
      </c>
      <c r="AH18" s="107">
        <v>840</v>
      </c>
      <c r="AI18" s="107">
        <v>838</v>
      </c>
      <c r="AJ18" s="107">
        <v>842</v>
      </c>
      <c r="AK18" s="107">
        <v>845</v>
      </c>
      <c r="AL18" s="107">
        <v>865</v>
      </c>
      <c r="AM18" s="107">
        <v>873</v>
      </c>
      <c r="AN18" s="107">
        <v>875</v>
      </c>
      <c r="AO18" s="107">
        <v>879</v>
      </c>
      <c r="AP18" s="107">
        <v>875</v>
      </c>
      <c r="AQ18" s="107">
        <v>879</v>
      </c>
      <c r="AR18" s="107">
        <f>AQ18</f>
        <v>879</v>
      </c>
      <c r="AT18" s="107">
        <v>875</v>
      </c>
      <c r="AU18" s="107">
        <v>873</v>
      </c>
      <c r="AV18" s="107">
        <v>871</v>
      </c>
      <c r="AW18" s="107">
        <v>873</v>
      </c>
      <c r="AX18" s="107">
        <v>868</v>
      </c>
      <c r="AY18" s="107">
        <v>866</v>
      </c>
      <c r="AZ18" s="107">
        <v>867</v>
      </c>
      <c r="BA18" s="107">
        <v>865</v>
      </c>
      <c r="BB18" s="107">
        <v>863</v>
      </c>
      <c r="BC18" s="107">
        <v>862</v>
      </c>
      <c r="BD18" s="107">
        <v>863</v>
      </c>
      <c r="BE18" s="107">
        <v>859</v>
      </c>
      <c r="BF18" s="107">
        <f>BE18</f>
        <v>859</v>
      </c>
      <c r="BH18" s="107"/>
      <c r="BI18" s="107"/>
      <c r="BJ18" s="107"/>
      <c r="BK18" s="107"/>
      <c r="BL18" s="107"/>
      <c r="BM18" s="107"/>
      <c r="BN18" s="107"/>
      <c r="BO18" s="107"/>
      <c r="BP18" s="107"/>
      <c r="BQ18" s="107"/>
      <c r="BR18" s="107"/>
      <c r="BS18" s="107"/>
      <c r="BT18" s="107">
        <f>BS18</f>
        <v>0</v>
      </c>
      <c r="BV18" s="107">
        <v>873</v>
      </c>
      <c r="BW18" s="108"/>
    </row>
    <row r="19" spans="2:75" ht="15" customHeight="1" outlineLevel="1" x14ac:dyDescent="0.3">
      <c r="B19" s="109" t="s">
        <v>260</v>
      </c>
      <c r="C19" s="100"/>
      <c r="D19" s="109">
        <v>0</v>
      </c>
      <c r="E19" s="109">
        <v>0</v>
      </c>
      <c r="F19" s="109">
        <v>0</v>
      </c>
      <c r="G19" s="109"/>
      <c r="H19" s="109">
        <v>0</v>
      </c>
      <c r="I19" s="109">
        <v>0</v>
      </c>
      <c r="J19" s="109">
        <v>0</v>
      </c>
      <c r="K19" s="109">
        <v>0</v>
      </c>
      <c r="L19" s="109">
        <v>0</v>
      </c>
      <c r="M19" s="109">
        <v>0</v>
      </c>
      <c r="N19" s="109">
        <v>0</v>
      </c>
      <c r="O19" s="109">
        <v>0</v>
      </c>
      <c r="P19" s="109">
        <v>0</v>
      </c>
      <c r="R19" s="109">
        <v>0</v>
      </c>
      <c r="S19" s="109">
        <v>0</v>
      </c>
      <c r="T19" s="109">
        <v>0</v>
      </c>
      <c r="U19" s="109">
        <v>0</v>
      </c>
      <c r="V19" s="109">
        <v>0</v>
      </c>
      <c r="W19" s="109">
        <v>0</v>
      </c>
      <c r="X19" s="109">
        <v>0</v>
      </c>
      <c r="Y19" s="109">
        <v>0</v>
      </c>
      <c r="Z19" s="109">
        <v>0</v>
      </c>
      <c r="AA19" s="109">
        <v>0</v>
      </c>
      <c r="AB19" s="109">
        <v>0</v>
      </c>
      <c r="AC19" s="109">
        <v>0</v>
      </c>
      <c r="AD19" s="109">
        <v>0</v>
      </c>
      <c r="AF19" s="109">
        <v>0</v>
      </c>
      <c r="AG19" s="109">
        <v>0</v>
      </c>
      <c r="AH19" s="109">
        <v>0</v>
      </c>
      <c r="AI19" s="109">
        <v>0</v>
      </c>
      <c r="AJ19" s="109">
        <v>0</v>
      </c>
      <c r="AK19" s="109">
        <v>0</v>
      </c>
      <c r="AL19" s="109">
        <v>0</v>
      </c>
      <c r="AM19" s="109">
        <v>0</v>
      </c>
      <c r="AN19" s="109">
        <v>0</v>
      </c>
      <c r="AO19" s="109">
        <v>0</v>
      </c>
      <c r="AP19" s="109">
        <v>0</v>
      </c>
      <c r="AQ19" s="109">
        <v>0</v>
      </c>
      <c r="AR19" s="109">
        <f t="shared" ref="AR19:AR31" si="51">AQ19</f>
        <v>0</v>
      </c>
      <c r="AT19" s="109">
        <v>0</v>
      </c>
      <c r="AU19" s="109">
        <v>0</v>
      </c>
      <c r="AV19" s="109">
        <v>0</v>
      </c>
      <c r="AW19" s="109">
        <v>0</v>
      </c>
      <c r="AX19" s="109">
        <v>0</v>
      </c>
      <c r="AY19" s="109">
        <v>0</v>
      </c>
      <c r="AZ19" s="109">
        <v>0</v>
      </c>
      <c r="BA19" s="109">
        <v>0</v>
      </c>
      <c r="BB19" s="109">
        <v>0</v>
      </c>
      <c r="BC19" s="109">
        <v>0</v>
      </c>
      <c r="BD19" s="109">
        <v>0</v>
      </c>
      <c r="BE19" s="109">
        <v>0</v>
      </c>
      <c r="BF19" s="109">
        <f t="shared" ref="BF19:BF31" si="52">BE19</f>
        <v>0</v>
      </c>
      <c r="BH19" s="109">
        <v>0</v>
      </c>
      <c r="BI19" s="109">
        <v>0</v>
      </c>
      <c r="BJ19" s="109">
        <v>0</v>
      </c>
      <c r="BK19" s="109">
        <v>0</v>
      </c>
      <c r="BL19" s="109">
        <v>0</v>
      </c>
      <c r="BM19" s="109">
        <v>0</v>
      </c>
      <c r="BN19" s="109">
        <v>0</v>
      </c>
      <c r="BO19" s="109">
        <v>0</v>
      </c>
      <c r="BP19" s="109">
        <v>0</v>
      </c>
      <c r="BQ19" s="109">
        <v>0</v>
      </c>
      <c r="BR19" s="109">
        <v>0</v>
      </c>
      <c r="BS19" s="109">
        <v>0</v>
      </c>
      <c r="BT19" s="109">
        <f t="shared" ref="BT19:BT31" si="53">BS19</f>
        <v>0</v>
      </c>
      <c r="BV19" s="109"/>
      <c r="BW19" s="110"/>
    </row>
    <row r="20" spans="2:75" ht="15" customHeight="1" outlineLevel="1" x14ac:dyDescent="0.3">
      <c r="B20" s="109" t="s">
        <v>261</v>
      </c>
      <c r="C20" s="100"/>
      <c r="D20" s="109">
        <v>0</v>
      </c>
      <c r="E20" s="109">
        <v>0</v>
      </c>
      <c r="F20" s="109">
        <v>0</v>
      </c>
      <c r="G20" s="109"/>
      <c r="H20" s="109">
        <v>0</v>
      </c>
      <c r="I20" s="109">
        <v>0</v>
      </c>
      <c r="J20" s="109">
        <v>0</v>
      </c>
      <c r="K20" s="109">
        <v>0</v>
      </c>
      <c r="L20" s="109">
        <v>0</v>
      </c>
      <c r="M20" s="109">
        <v>0</v>
      </c>
      <c r="N20" s="109">
        <v>0</v>
      </c>
      <c r="O20" s="109">
        <v>0</v>
      </c>
      <c r="P20" s="109">
        <v>0</v>
      </c>
      <c r="R20" s="109">
        <v>0</v>
      </c>
      <c r="S20" s="109">
        <v>0</v>
      </c>
      <c r="T20" s="109">
        <v>0</v>
      </c>
      <c r="U20" s="109">
        <v>0</v>
      </c>
      <c r="V20" s="109">
        <v>0</v>
      </c>
      <c r="W20" s="109">
        <v>0</v>
      </c>
      <c r="X20" s="109">
        <v>0</v>
      </c>
      <c r="Y20" s="109">
        <v>0</v>
      </c>
      <c r="Z20" s="109">
        <v>0</v>
      </c>
      <c r="AA20" s="109">
        <v>0</v>
      </c>
      <c r="AB20" s="109">
        <v>0</v>
      </c>
      <c r="AC20" s="109">
        <v>0</v>
      </c>
      <c r="AD20" s="109">
        <v>0</v>
      </c>
      <c r="AF20" s="109">
        <v>0</v>
      </c>
      <c r="AG20" s="109">
        <v>0</v>
      </c>
      <c r="AH20" s="109">
        <v>0</v>
      </c>
      <c r="AI20" s="109">
        <v>0</v>
      </c>
      <c r="AJ20" s="109">
        <v>0</v>
      </c>
      <c r="AK20" s="109">
        <v>0</v>
      </c>
      <c r="AL20" s="109">
        <v>0</v>
      </c>
      <c r="AM20" s="109">
        <v>0</v>
      </c>
      <c r="AN20" s="109">
        <v>0</v>
      </c>
      <c r="AO20" s="109">
        <v>0</v>
      </c>
      <c r="AP20" s="109">
        <v>0</v>
      </c>
      <c r="AQ20" s="109">
        <v>0</v>
      </c>
      <c r="AR20" s="109">
        <f t="shared" si="51"/>
        <v>0</v>
      </c>
      <c r="AT20" s="109">
        <v>0</v>
      </c>
      <c r="AU20" s="109">
        <v>0</v>
      </c>
      <c r="AV20" s="109">
        <v>0</v>
      </c>
      <c r="AW20" s="109">
        <v>0</v>
      </c>
      <c r="AX20" s="109">
        <v>0</v>
      </c>
      <c r="AY20" s="109">
        <v>0</v>
      </c>
      <c r="AZ20" s="109">
        <v>0</v>
      </c>
      <c r="BA20" s="109">
        <v>0</v>
      </c>
      <c r="BB20" s="109">
        <v>0</v>
      </c>
      <c r="BC20" s="109">
        <v>0</v>
      </c>
      <c r="BD20" s="109">
        <v>0</v>
      </c>
      <c r="BE20" s="109">
        <v>0</v>
      </c>
      <c r="BF20" s="109">
        <f t="shared" si="52"/>
        <v>0</v>
      </c>
      <c r="BH20" s="109">
        <v>0</v>
      </c>
      <c r="BI20" s="109">
        <v>0</v>
      </c>
      <c r="BJ20" s="109">
        <v>0</v>
      </c>
      <c r="BK20" s="109">
        <v>0</v>
      </c>
      <c r="BL20" s="109">
        <v>0</v>
      </c>
      <c r="BM20" s="109">
        <v>0</v>
      </c>
      <c r="BN20" s="109">
        <v>0</v>
      </c>
      <c r="BO20" s="109">
        <v>0</v>
      </c>
      <c r="BP20" s="109">
        <v>0</v>
      </c>
      <c r="BQ20" s="109">
        <v>0</v>
      </c>
      <c r="BR20" s="109">
        <v>0</v>
      </c>
      <c r="BS20" s="109">
        <v>0</v>
      </c>
      <c r="BT20" s="109">
        <f t="shared" si="53"/>
        <v>0</v>
      </c>
      <c r="BV20" s="109"/>
      <c r="BW20" s="110"/>
    </row>
    <row r="21" spans="2:75" ht="15" customHeight="1" outlineLevel="1" x14ac:dyDescent="0.3">
      <c r="B21" s="109" t="s">
        <v>262</v>
      </c>
      <c r="C21" s="100"/>
      <c r="D21" s="109">
        <v>8</v>
      </c>
      <c r="E21" s="109">
        <v>8</v>
      </c>
      <c r="F21" s="109">
        <v>8</v>
      </c>
      <c r="G21" s="109"/>
      <c r="H21" s="109">
        <v>8</v>
      </c>
      <c r="I21" s="109">
        <v>7</v>
      </c>
      <c r="J21" s="109">
        <v>9</v>
      </c>
      <c r="K21" s="109">
        <v>8</v>
      </c>
      <c r="L21" s="109">
        <v>8</v>
      </c>
      <c r="M21" s="109">
        <v>8</v>
      </c>
      <c r="N21" s="109">
        <v>10</v>
      </c>
      <c r="O21" s="109">
        <v>10</v>
      </c>
      <c r="P21" s="109">
        <v>10</v>
      </c>
      <c r="R21" s="109">
        <v>10</v>
      </c>
      <c r="S21" s="109">
        <v>10</v>
      </c>
      <c r="T21" s="109">
        <v>9</v>
      </c>
      <c r="U21" s="109">
        <v>8</v>
      </c>
      <c r="V21" s="109">
        <v>8</v>
      </c>
      <c r="W21" s="109">
        <v>8</v>
      </c>
      <c r="X21" s="109">
        <v>8</v>
      </c>
      <c r="Y21" s="109">
        <v>8</v>
      </c>
      <c r="Z21" s="109">
        <v>8</v>
      </c>
      <c r="AA21" s="109">
        <v>8</v>
      </c>
      <c r="AB21" s="109">
        <v>8</v>
      </c>
      <c r="AC21" s="109">
        <v>8</v>
      </c>
      <c r="AD21" s="109">
        <v>8</v>
      </c>
      <c r="AF21" s="109">
        <v>8</v>
      </c>
      <c r="AG21" s="109">
        <v>7</v>
      </c>
      <c r="AH21" s="109">
        <v>7</v>
      </c>
      <c r="AI21" s="109">
        <v>8</v>
      </c>
      <c r="AJ21" s="109">
        <v>9</v>
      </c>
      <c r="AK21" s="109">
        <v>9</v>
      </c>
      <c r="AL21" s="109">
        <v>9</v>
      </c>
      <c r="AM21" s="109">
        <v>12</v>
      </c>
      <c r="AN21" s="109">
        <v>12</v>
      </c>
      <c r="AO21" s="109">
        <v>12</v>
      </c>
      <c r="AP21" s="109">
        <v>12</v>
      </c>
      <c r="AQ21" s="109">
        <v>12</v>
      </c>
      <c r="AR21" s="109">
        <f t="shared" si="51"/>
        <v>12</v>
      </c>
      <c r="AT21" s="109">
        <v>12</v>
      </c>
      <c r="AU21" s="109">
        <v>12</v>
      </c>
      <c r="AV21" s="109">
        <v>12</v>
      </c>
      <c r="AW21" s="109">
        <v>11</v>
      </c>
      <c r="AX21" s="109">
        <v>10</v>
      </c>
      <c r="AY21" s="109">
        <v>10</v>
      </c>
      <c r="AZ21" s="109">
        <v>10</v>
      </c>
      <c r="BA21" s="109">
        <v>10</v>
      </c>
      <c r="BB21" s="109">
        <v>10</v>
      </c>
      <c r="BC21" s="109">
        <v>7</v>
      </c>
      <c r="BD21" s="109">
        <v>7</v>
      </c>
      <c r="BE21" s="109">
        <v>7</v>
      </c>
      <c r="BF21" s="109">
        <f t="shared" si="52"/>
        <v>7</v>
      </c>
      <c r="BH21" s="109"/>
      <c r="BI21" s="109"/>
      <c r="BJ21" s="109"/>
      <c r="BK21" s="109"/>
      <c r="BL21" s="109"/>
      <c r="BM21" s="109"/>
      <c r="BN21" s="109"/>
      <c r="BO21" s="109"/>
      <c r="BP21" s="109"/>
      <c r="BQ21" s="109"/>
      <c r="BR21" s="109"/>
      <c r="BS21" s="109"/>
      <c r="BT21" s="109">
        <f t="shared" si="53"/>
        <v>0</v>
      </c>
      <c r="BV21" s="109">
        <v>9</v>
      </c>
      <c r="BW21" s="110"/>
    </row>
    <row r="22" spans="2:75" ht="15" customHeight="1" outlineLevel="1" x14ac:dyDescent="0.3">
      <c r="B22" s="109" t="s">
        <v>263</v>
      </c>
      <c r="C22" s="100"/>
      <c r="D22" s="109">
        <v>5</v>
      </c>
      <c r="E22" s="109">
        <v>5</v>
      </c>
      <c r="F22" s="109">
        <v>5</v>
      </c>
      <c r="G22" s="109"/>
      <c r="H22" s="109">
        <v>7</v>
      </c>
      <c r="I22" s="109">
        <v>7</v>
      </c>
      <c r="J22" s="109">
        <v>5</v>
      </c>
      <c r="K22" s="109">
        <v>4</v>
      </c>
      <c r="L22" s="109">
        <v>4</v>
      </c>
      <c r="M22" s="109">
        <v>4</v>
      </c>
      <c r="N22" s="109">
        <v>4</v>
      </c>
      <c r="O22" s="109">
        <v>5</v>
      </c>
      <c r="P22" s="109">
        <v>5</v>
      </c>
      <c r="R22" s="109">
        <v>5</v>
      </c>
      <c r="S22" s="109">
        <v>5</v>
      </c>
      <c r="T22" s="109">
        <v>5</v>
      </c>
      <c r="U22" s="109">
        <v>4</v>
      </c>
      <c r="V22" s="109">
        <v>4</v>
      </c>
      <c r="W22" s="109">
        <v>4</v>
      </c>
      <c r="X22" s="109">
        <v>4</v>
      </c>
      <c r="Y22" s="109">
        <v>4</v>
      </c>
      <c r="Z22" s="109">
        <v>3</v>
      </c>
      <c r="AA22" s="109">
        <v>5</v>
      </c>
      <c r="AB22" s="109">
        <v>4</v>
      </c>
      <c r="AC22" s="109">
        <v>4</v>
      </c>
      <c r="AD22" s="109">
        <v>4</v>
      </c>
      <c r="AF22" s="109">
        <v>4</v>
      </c>
      <c r="AG22" s="109">
        <v>4</v>
      </c>
      <c r="AH22" s="109">
        <v>4</v>
      </c>
      <c r="AI22" s="109">
        <v>4</v>
      </c>
      <c r="AJ22" s="109">
        <v>3</v>
      </c>
      <c r="AK22" s="109">
        <v>5</v>
      </c>
      <c r="AL22" s="109">
        <v>4</v>
      </c>
      <c r="AM22" s="109">
        <v>4</v>
      </c>
      <c r="AN22" s="109">
        <v>4</v>
      </c>
      <c r="AO22" s="109">
        <v>5</v>
      </c>
      <c r="AP22" s="109">
        <v>5</v>
      </c>
      <c r="AQ22" s="109">
        <v>4</v>
      </c>
      <c r="AR22" s="109">
        <f t="shared" si="51"/>
        <v>4</v>
      </c>
      <c r="AT22" s="109">
        <v>5</v>
      </c>
      <c r="AU22" s="109">
        <v>5</v>
      </c>
      <c r="AV22" s="109">
        <v>5</v>
      </c>
      <c r="AW22" s="109">
        <v>5</v>
      </c>
      <c r="AX22" s="109">
        <v>5</v>
      </c>
      <c r="AY22" s="109">
        <v>4</v>
      </c>
      <c r="AZ22" s="109">
        <v>4</v>
      </c>
      <c r="BA22" s="109">
        <v>5</v>
      </c>
      <c r="BB22" s="109">
        <v>5</v>
      </c>
      <c r="BC22" s="109">
        <v>8</v>
      </c>
      <c r="BD22" s="109">
        <v>8</v>
      </c>
      <c r="BE22" s="109">
        <v>8</v>
      </c>
      <c r="BF22" s="109">
        <f t="shared" si="52"/>
        <v>8</v>
      </c>
      <c r="BH22" s="109"/>
      <c r="BI22" s="109"/>
      <c r="BJ22" s="109"/>
      <c r="BK22" s="109"/>
      <c r="BL22" s="109"/>
      <c r="BM22" s="109"/>
      <c r="BN22" s="109"/>
      <c r="BO22" s="109"/>
      <c r="BP22" s="109"/>
      <c r="BQ22" s="109"/>
      <c r="BR22" s="109"/>
      <c r="BS22" s="109"/>
      <c r="BT22" s="109">
        <f t="shared" si="53"/>
        <v>0</v>
      </c>
      <c r="BV22" s="109">
        <v>5</v>
      </c>
      <c r="BW22" s="110"/>
    </row>
    <row r="23" spans="2:75" ht="15" customHeight="1" x14ac:dyDescent="0.3">
      <c r="B23" s="111" t="s">
        <v>264</v>
      </c>
      <c r="C23" s="100"/>
      <c r="D23" s="111">
        <v>7</v>
      </c>
      <c r="E23" s="111">
        <v>7</v>
      </c>
      <c r="F23" s="111">
        <v>7</v>
      </c>
      <c r="G23" s="111"/>
      <c r="H23" s="111">
        <v>7</v>
      </c>
      <c r="I23" s="111">
        <v>7</v>
      </c>
      <c r="J23" s="111">
        <v>7</v>
      </c>
      <c r="K23" s="111">
        <v>7</v>
      </c>
      <c r="L23" s="111">
        <v>7</v>
      </c>
      <c r="M23" s="111">
        <v>7</v>
      </c>
      <c r="N23" s="111">
        <v>7</v>
      </c>
      <c r="O23" s="111">
        <v>7</v>
      </c>
      <c r="P23" s="111">
        <v>7</v>
      </c>
      <c r="R23" s="111">
        <v>6</v>
      </c>
      <c r="S23" s="111">
        <v>6</v>
      </c>
      <c r="T23" s="111">
        <v>6</v>
      </c>
      <c r="U23" s="111">
        <v>6</v>
      </c>
      <c r="V23" s="111">
        <v>6</v>
      </c>
      <c r="W23" s="111">
        <v>7</v>
      </c>
      <c r="X23" s="111">
        <v>7</v>
      </c>
      <c r="Y23" s="111">
        <v>7</v>
      </c>
      <c r="Z23" s="111">
        <v>7</v>
      </c>
      <c r="AA23" s="111">
        <v>7</v>
      </c>
      <c r="AB23" s="111">
        <v>7</v>
      </c>
      <c r="AC23" s="111">
        <v>7</v>
      </c>
      <c r="AD23" s="111">
        <v>7</v>
      </c>
      <c r="AF23" s="111">
        <v>7</v>
      </c>
      <c r="AG23" s="111">
        <v>7</v>
      </c>
      <c r="AH23" s="111">
        <v>8</v>
      </c>
      <c r="AI23" s="111">
        <v>8</v>
      </c>
      <c r="AJ23" s="111">
        <v>7</v>
      </c>
      <c r="AK23" s="111">
        <v>7</v>
      </c>
      <c r="AL23" s="111">
        <v>7</v>
      </c>
      <c r="AM23" s="111">
        <v>7</v>
      </c>
      <c r="AN23" s="111">
        <v>7</v>
      </c>
      <c r="AO23" s="111">
        <v>7</v>
      </c>
      <c r="AP23" s="111">
        <v>7</v>
      </c>
      <c r="AQ23" s="111">
        <v>6</v>
      </c>
      <c r="AR23" s="111">
        <f t="shared" si="51"/>
        <v>6</v>
      </c>
      <c r="AT23" s="111">
        <v>5</v>
      </c>
      <c r="AU23" s="111">
        <v>4</v>
      </c>
      <c r="AV23" s="111">
        <v>6</v>
      </c>
      <c r="AW23" s="111">
        <v>7</v>
      </c>
      <c r="AX23" s="111">
        <v>6</v>
      </c>
      <c r="AY23" s="111">
        <v>6</v>
      </c>
      <c r="AZ23" s="111">
        <v>6</v>
      </c>
      <c r="BA23" s="111">
        <v>6</v>
      </c>
      <c r="BB23" s="111">
        <v>6</v>
      </c>
      <c r="BC23" s="111">
        <v>6</v>
      </c>
      <c r="BD23" s="111">
        <v>6</v>
      </c>
      <c r="BE23" s="111">
        <v>5</v>
      </c>
      <c r="BF23" s="111">
        <f t="shared" si="52"/>
        <v>5</v>
      </c>
      <c r="BH23" s="111"/>
      <c r="BI23" s="111"/>
      <c r="BJ23" s="111"/>
      <c r="BK23" s="111"/>
      <c r="BL23" s="111"/>
      <c r="BM23" s="111"/>
      <c r="BN23" s="111"/>
      <c r="BO23" s="111"/>
      <c r="BP23" s="111"/>
      <c r="BQ23" s="111"/>
      <c r="BR23" s="111"/>
      <c r="BS23" s="111"/>
      <c r="BT23" s="111">
        <f t="shared" si="53"/>
        <v>0</v>
      </c>
      <c r="BV23" s="111">
        <v>7</v>
      </c>
      <c r="BW23" s="112"/>
    </row>
    <row r="24" spans="2:75" ht="15" customHeight="1" x14ac:dyDescent="0.3">
      <c r="B24" s="111" t="s">
        <v>265</v>
      </c>
      <c r="C24" s="100"/>
      <c r="D24" s="111">
        <v>0</v>
      </c>
      <c r="E24" s="111">
        <v>0</v>
      </c>
      <c r="F24" s="111">
        <v>0</v>
      </c>
      <c r="G24" s="111"/>
      <c r="H24" s="111">
        <v>0</v>
      </c>
      <c r="I24" s="111">
        <v>0</v>
      </c>
      <c r="J24" s="111">
        <v>0</v>
      </c>
      <c r="K24" s="111">
        <v>0</v>
      </c>
      <c r="L24" s="111">
        <v>0</v>
      </c>
      <c r="M24" s="111">
        <v>0</v>
      </c>
      <c r="N24" s="111">
        <v>0</v>
      </c>
      <c r="O24" s="111">
        <v>0</v>
      </c>
      <c r="P24" s="111">
        <v>0</v>
      </c>
      <c r="R24" s="111">
        <v>0</v>
      </c>
      <c r="S24" s="111">
        <v>0</v>
      </c>
      <c r="T24" s="111">
        <v>0</v>
      </c>
      <c r="U24" s="111">
        <v>0</v>
      </c>
      <c r="V24" s="111">
        <v>0</v>
      </c>
      <c r="W24" s="111">
        <v>0</v>
      </c>
      <c r="X24" s="111">
        <v>0</v>
      </c>
      <c r="Y24" s="111">
        <v>0</v>
      </c>
      <c r="Z24" s="111">
        <v>0</v>
      </c>
      <c r="AA24" s="111">
        <v>0</v>
      </c>
      <c r="AB24" s="111">
        <v>0</v>
      </c>
      <c r="AC24" s="111">
        <v>0</v>
      </c>
      <c r="AD24" s="111">
        <v>0</v>
      </c>
      <c r="AF24" s="111">
        <v>0</v>
      </c>
      <c r="AG24" s="111">
        <v>0</v>
      </c>
      <c r="AH24" s="111">
        <v>0</v>
      </c>
      <c r="AI24" s="111">
        <v>0</v>
      </c>
      <c r="AJ24" s="111">
        <v>0</v>
      </c>
      <c r="AK24" s="111">
        <v>0</v>
      </c>
      <c r="AL24" s="111">
        <v>0</v>
      </c>
      <c r="AM24" s="111">
        <v>0</v>
      </c>
      <c r="AN24" s="111">
        <v>0</v>
      </c>
      <c r="AO24" s="111">
        <v>0</v>
      </c>
      <c r="AP24" s="111">
        <v>0</v>
      </c>
      <c r="AQ24" s="111">
        <v>0</v>
      </c>
      <c r="AR24" s="111">
        <f t="shared" si="51"/>
        <v>0</v>
      </c>
      <c r="AT24" s="111">
        <v>0</v>
      </c>
      <c r="AU24" s="111">
        <v>0</v>
      </c>
      <c r="AV24" s="111">
        <v>0</v>
      </c>
      <c r="AW24" s="111">
        <v>0</v>
      </c>
      <c r="AX24" s="111">
        <v>0</v>
      </c>
      <c r="AY24" s="111">
        <v>0</v>
      </c>
      <c r="AZ24" s="111">
        <v>0</v>
      </c>
      <c r="BA24" s="111">
        <v>0</v>
      </c>
      <c r="BB24" s="111">
        <v>0</v>
      </c>
      <c r="BC24" s="111">
        <v>0</v>
      </c>
      <c r="BD24" s="111">
        <v>0</v>
      </c>
      <c r="BE24" s="111">
        <v>0</v>
      </c>
      <c r="BF24" s="111">
        <f t="shared" si="52"/>
        <v>0</v>
      </c>
      <c r="BH24" s="111">
        <v>0</v>
      </c>
      <c r="BI24" s="111">
        <v>0</v>
      </c>
      <c r="BJ24" s="111">
        <v>0</v>
      </c>
      <c r="BK24" s="111">
        <v>0</v>
      </c>
      <c r="BL24" s="111">
        <v>0</v>
      </c>
      <c r="BM24" s="111">
        <v>0</v>
      </c>
      <c r="BN24" s="111">
        <v>0</v>
      </c>
      <c r="BO24" s="111">
        <v>0</v>
      </c>
      <c r="BP24" s="111">
        <v>0</v>
      </c>
      <c r="BQ24" s="111">
        <v>0</v>
      </c>
      <c r="BR24" s="111">
        <v>0</v>
      </c>
      <c r="BS24" s="111">
        <v>0</v>
      </c>
      <c r="BT24" s="111">
        <f t="shared" si="53"/>
        <v>0</v>
      </c>
      <c r="BV24" s="111"/>
      <c r="BW24" s="112"/>
    </row>
    <row r="25" spans="2:75" ht="15" customHeight="1" outlineLevel="1" x14ac:dyDescent="0.3">
      <c r="B25" s="109" t="s">
        <v>291</v>
      </c>
      <c r="C25" s="100"/>
      <c r="D25" s="109">
        <v>0</v>
      </c>
      <c r="E25" s="109">
        <v>0</v>
      </c>
      <c r="F25" s="109">
        <v>0</v>
      </c>
      <c r="G25" s="109"/>
      <c r="H25" s="109">
        <v>0</v>
      </c>
      <c r="I25" s="109">
        <v>0</v>
      </c>
      <c r="J25" s="109">
        <v>0</v>
      </c>
      <c r="K25" s="109">
        <v>0</v>
      </c>
      <c r="L25" s="109">
        <v>0</v>
      </c>
      <c r="M25" s="109">
        <v>0</v>
      </c>
      <c r="N25" s="109">
        <v>0</v>
      </c>
      <c r="O25" s="109">
        <v>0</v>
      </c>
      <c r="P25" s="109">
        <v>0</v>
      </c>
      <c r="R25" s="109">
        <v>0</v>
      </c>
      <c r="S25" s="109">
        <v>0</v>
      </c>
      <c r="T25" s="109">
        <v>0</v>
      </c>
      <c r="U25" s="109">
        <v>0</v>
      </c>
      <c r="V25" s="109">
        <v>0</v>
      </c>
      <c r="W25" s="109">
        <v>0</v>
      </c>
      <c r="X25" s="109">
        <v>0</v>
      </c>
      <c r="Y25" s="109">
        <v>0</v>
      </c>
      <c r="Z25" s="109">
        <v>0</v>
      </c>
      <c r="AA25" s="109">
        <v>0</v>
      </c>
      <c r="AB25" s="109">
        <v>0</v>
      </c>
      <c r="AC25" s="109">
        <v>0</v>
      </c>
      <c r="AD25" s="109">
        <v>0</v>
      </c>
      <c r="AF25" s="109">
        <v>0</v>
      </c>
      <c r="AG25" s="109">
        <v>0</v>
      </c>
      <c r="AH25" s="109">
        <v>0</v>
      </c>
      <c r="AI25" s="109">
        <v>0</v>
      </c>
      <c r="AJ25" s="109">
        <v>0</v>
      </c>
      <c r="AK25" s="109">
        <v>0</v>
      </c>
      <c r="AL25" s="109">
        <v>0</v>
      </c>
      <c r="AM25" s="109">
        <v>0</v>
      </c>
      <c r="AN25" s="109">
        <v>0</v>
      </c>
      <c r="AO25" s="109">
        <v>0</v>
      </c>
      <c r="AP25" s="109">
        <v>0</v>
      </c>
      <c r="AQ25" s="109">
        <v>0</v>
      </c>
      <c r="AR25" s="109">
        <f t="shared" si="51"/>
        <v>0</v>
      </c>
      <c r="AT25" s="109">
        <v>0</v>
      </c>
      <c r="AU25" s="109">
        <v>0</v>
      </c>
      <c r="AV25" s="109">
        <v>0</v>
      </c>
      <c r="AW25" s="109">
        <v>0</v>
      </c>
      <c r="AX25" s="109">
        <v>0</v>
      </c>
      <c r="AY25" s="109">
        <v>0</v>
      </c>
      <c r="AZ25" s="109">
        <v>0</v>
      </c>
      <c r="BA25" s="109">
        <v>0</v>
      </c>
      <c r="BB25" s="109">
        <v>0</v>
      </c>
      <c r="BC25" s="109">
        <v>0</v>
      </c>
      <c r="BD25" s="109">
        <v>0</v>
      </c>
      <c r="BE25" s="109">
        <v>0</v>
      </c>
      <c r="BF25" s="109">
        <f t="shared" si="52"/>
        <v>0</v>
      </c>
      <c r="BH25" s="109">
        <v>0</v>
      </c>
      <c r="BI25" s="109">
        <v>0</v>
      </c>
      <c r="BJ25" s="109">
        <v>0</v>
      </c>
      <c r="BK25" s="109">
        <v>0</v>
      </c>
      <c r="BL25" s="109">
        <v>0</v>
      </c>
      <c r="BM25" s="109">
        <v>0</v>
      </c>
      <c r="BN25" s="109">
        <v>0</v>
      </c>
      <c r="BO25" s="109">
        <v>0</v>
      </c>
      <c r="BP25" s="109">
        <v>0</v>
      </c>
      <c r="BQ25" s="109">
        <v>0</v>
      </c>
      <c r="BR25" s="109">
        <v>0</v>
      </c>
      <c r="BS25" s="109">
        <v>0</v>
      </c>
      <c r="BT25" s="109">
        <f t="shared" si="53"/>
        <v>0</v>
      </c>
      <c r="BV25" s="109">
        <v>3</v>
      </c>
      <c r="BW25" s="110"/>
    </row>
    <row r="26" spans="2:75" outlineLevel="1" x14ac:dyDescent="0.3">
      <c r="B26" s="109" t="s">
        <v>266</v>
      </c>
      <c r="C26" s="100"/>
      <c r="D26" s="109">
        <v>56</v>
      </c>
      <c r="E26" s="109">
        <v>57</v>
      </c>
      <c r="F26" s="109">
        <v>57</v>
      </c>
      <c r="G26" s="109"/>
      <c r="H26" s="109">
        <v>56</v>
      </c>
      <c r="I26" s="109">
        <v>58</v>
      </c>
      <c r="J26" s="109">
        <v>56</v>
      </c>
      <c r="K26" s="109">
        <v>57</v>
      </c>
      <c r="L26" s="109">
        <v>57</v>
      </c>
      <c r="M26" s="109">
        <v>59</v>
      </c>
      <c r="N26" s="109">
        <v>59</v>
      </c>
      <c r="O26" s="109">
        <v>56</v>
      </c>
      <c r="P26" s="109">
        <v>56</v>
      </c>
      <c r="R26" s="109">
        <v>55</v>
      </c>
      <c r="S26" s="109">
        <v>59</v>
      </c>
      <c r="T26" s="109">
        <v>56</v>
      </c>
      <c r="U26" s="109">
        <v>60</v>
      </c>
      <c r="V26" s="109">
        <v>69</v>
      </c>
      <c r="W26" s="109">
        <v>71</v>
      </c>
      <c r="X26" s="109">
        <v>70</v>
      </c>
      <c r="Y26" s="109">
        <v>72</v>
      </c>
      <c r="Z26" s="109">
        <v>71</v>
      </c>
      <c r="AA26" s="109">
        <v>71</v>
      </c>
      <c r="AB26" s="109">
        <v>69</v>
      </c>
      <c r="AC26" s="109">
        <v>70</v>
      </c>
      <c r="AD26" s="109">
        <v>70</v>
      </c>
      <c r="AF26" s="109">
        <v>72</v>
      </c>
      <c r="AG26" s="109">
        <v>74</v>
      </c>
      <c r="AH26" s="109">
        <v>77</v>
      </c>
      <c r="AI26" s="109">
        <v>83</v>
      </c>
      <c r="AJ26" s="109">
        <v>84</v>
      </c>
      <c r="AK26" s="109">
        <v>79</v>
      </c>
      <c r="AL26" s="109">
        <v>78</v>
      </c>
      <c r="AM26" s="109">
        <v>77</v>
      </c>
      <c r="AN26" s="109">
        <v>74</v>
      </c>
      <c r="AO26" s="109">
        <v>78</v>
      </c>
      <c r="AP26" s="109">
        <v>77</v>
      </c>
      <c r="AQ26" s="109">
        <v>79</v>
      </c>
      <c r="AR26" s="109">
        <f t="shared" si="51"/>
        <v>79</v>
      </c>
      <c r="AT26" s="109">
        <v>78</v>
      </c>
      <c r="AU26" s="109">
        <v>77</v>
      </c>
      <c r="AV26" s="109">
        <v>78</v>
      </c>
      <c r="AW26" s="109">
        <v>75</v>
      </c>
      <c r="AX26" s="109">
        <v>71</v>
      </c>
      <c r="AY26" s="109">
        <v>67</v>
      </c>
      <c r="AZ26" s="109">
        <v>62</v>
      </c>
      <c r="BA26" s="109">
        <v>55</v>
      </c>
      <c r="BB26" s="109">
        <v>48</v>
      </c>
      <c r="BC26" s="109">
        <v>46</v>
      </c>
      <c r="BD26" s="109">
        <v>44</v>
      </c>
      <c r="BE26" s="109">
        <v>38</v>
      </c>
      <c r="BF26" s="109">
        <f t="shared" si="52"/>
        <v>38</v>
      </c>
      <c r="BH26" s="109"/>
      <c r="BI26" s="109"/>
      <c r="BJ26" s="109"/>
      <c r="BK26" s="109"/>
      <c r="BL26" s="109"/>
      <c r="BM26" s="109"/>
      <c r="BN26" s="109"/>
      <c r="BO26" s="109"/>
      <c r="BP26" s="109"/>
      <c r="BQ26" s="109"/>
      <c r="BR26" s="109"/>
      <c r="BS26" s="109"/>
      <c r="BT26" s="109">
        <f t="shared" si="53"/>
        <v>0</v>
      </c>
      <c r="BV26" s="109">
        <v>55</v>
      </c>
      <c r="BW26" s="110"/>
    </row>
    <row r="27" spans="2:75" outlineLevel="1" x14ac:dyDescent="0.3">
      <c r="B27" s="109" t="s">
        <v>267</v>
      </c>
      <c r="C27" s="100"/>
      <c r="D27" s="109">
        <v>0</v>
      </c>
      <c r="E27" s="109">
        <v>0</v>
      </c>
      <c r="F27" s="109">
        <v>0</v>
      </c>
      <c r="G27" s="109">
        <v>0</v>
      </c>
      <c r="H27" s="109">
        <v>0</v>
      </c>
      <c r="I27" s="109">
        <v>0</v>
      </c>
      <c r="J27" s="109">
        <v>0</v>
      </c>
      <c r="K27" s="109">
        <v>0</v>
      </c>
      <c r="L27" s="109">
        <v>0</v>
      </c>
      <c r="M27" s="109">
        <v>0</v>
      </c>
      <c r="N27" s="109">
        <v>0</v>
      </c>
      <c r="O27" s="109">
        <v>0</v>
      </c>
      <c r="P27" s="109">
        <v>0</v>
      </c>
      <c r="R27" s="109">
        <v>0</v>
      </c>
      <c r="S27" s="109">
        <v>0</v>
      </c>
      <c r="T27" s="109">
        <v>0</v>
      </c>
      <c r="U27" s="109">
        <v>0</v>
      </c>
      <c r="V27" s="109">
        <v>0</v>
      </c>
      <c r="W27" s="109">
        <v>0</v>
      </c>
      <c r="X27" s="109">
        <v>0</v>
      </c>
      <c r="Y27" s="109">
        <v>0</v>
      </c>
      <c r="Z27" s="109">
        <v>0</v>
      </c>
      <c r="AA27" s="109">
        <v>0</v>
      </c>
      <c r="AB27" s="109">
        <v>0</v>
      </c>
      <c r="AC27" s="109">
        <v>0</v>
      </c>
      <c r="AD27" s="109">
        <v>0</v>
      </c>
      <c r="AF27" s="109">
        <v>0</v>
      </c>
      <c r="AG27" s="109">
        <v>0</v>
      </c>
      <c r="AH27" s="109">
        <v>0</v>
      </c>
      <c r="AI27" s="109">
        <v>0</v>
      </c>
      <c r="AJ27" s="109">
        <v>0</v>
      </c>
      <c r="AK27" s="109">
        <v>0</v>
      </c>
      <c r="AL27" s="109">
        <v>0</v>
      </c>
      <c r="AM27" s="109">
        <v>0</v>
      </c>
      <c r="AN27" s="109">
        <v>0</v>
      </c>
      <c r="AO27" s="109">
        <v>0</v>
      </c>
      <c r="AP27" s="109">
        <v>0</v>
      </c>
      <c r="AQ27" s="109">
        <v>0</v>
      </c>
      <c r="AR27" s="109">
        <f t="shared" si="51"/>
        <v>0</v>
      </c>
      <c r="AT27" s="109">
        <v>0</v>
      </c>
      <c r="AU27" s="109">
        <v>0</v>
      </c>
      <c r="AV27" s="109">
        <v>0</v>
      </c>
      <c r="AW27" s="109">
        <v>0</v>
      </c>
      <c r="AX27" s="109">
        <v>0</v>
      </c>
      <c r="AY27" s="109">
        <v>0</v>
      </c>
      <c r="AZ27" s="109">
        <v>0</v>
      </c>
      <c r="BA27" s="109">
        <v>0</v>
      </c>
      <c r="BB27" s="109">
        <v>0</v>
      </c>
      <c r="BC27" s="109">
        <v>0</v>
      </c>
      <c r="BD27" s="109">
        <v>0</v>
      </c>
      <c r="BE27" s="109">
        <v>0</v>
      </c>
      <c r="BF27" s="109">
        <f t="shared" si="52"/>
        <v>0</v>
      </c>
      <c r="BH27" s="109">
        <v>0</v>
      </c>
      <c r="BI27" s="109">
        <v>0</v>
      </c>
      <c r="BJ27" s="109">
        <v>0</v>
      </c>
      <c r="BK27" s="109">
        <v>0</v>
      </c>
      <c r="BL27" s="109">
        <v>0</v>
      </c>
      <c r="BM27" s="109">
        <v>0</v>
      </c>
      <c r="BN27" s="109">
        <v>0</v>
      </c>
      <c r="BO27" s="109">
        <v>0</v>
      </c>
      <c r="BP27" s="109">
        <v>0</v>
      </c>
      <c r="BQ27" s="109">
        <v>0</v>
      </c>
      <c r="BR27" s="109">
        <v>0</v>
      </c>
      <c r="BS27" s="109">
        <v>0</v>
      </c>
      <c r="BT27" s="109">
        <f t="shared" si="53"/>
        <v>0</v>
      </c>
      <c r="BV27" s="109"/>
      <c r="BW27" s="110"/>
    </row>
    <row r="28" spans="2:75" x14ac:dyDescent="0.3">
      <c r="B28" s="111" t="s">
        <v>268</v>
      </c>
      <c r="C28" s="100"/>
      <c r="D28" s="111">
        <v>6</v>
      </c>
      <c r="E28" s="111">
        <v>6</v>
      </c>
      <c r="F28" s="111">
        <v>6</v>
      </c>
      <c r="G28" s="111">
        <v>6</v>
      </c>
      <c r="H28" s="111">
        <v>6</v>
      </c>
      <c r="I28" s="111">
        <v>6</v>
      </c>
      <c r="J28" s="111">
        <v>6</v>
      </c>
      <c r="K28" s="111">
        <v>6</v>
      </c>
      <c r="L28" s="111">
        <v>6</v>
      </c>
      <c r="M28" s="111">
        <v>6</v>
      </c>
      <c r="N28" s="111">
        <v>6</v>
      </c>
      <c r="O28" s="111">
        <v>4</v>
      </c>
      <c r="P28" s="111">
        <v>4</v>
      </c>
      <c r="R28" s="111">
        <v>3</v>
      </c>
      <c r="S28" s="111">
        <v>3</v>
      </c>
      <c r="T28" s="111">
        <v>1</v>
      </c>
      <c r="U28" s="111">
        <v>2</v>
      </c>
      <c r="V28" s="111">
        <v>2</v>
      </c>
      <c r="W28" s="111">
        <v>2</v>
      </c>
      <c r="X28" s="111">
        <v>2</v>
      </c>
      <c r="Y28" s="111">
        <v>2</v>
      </c>
      <c r="Z28" s="111">
        <v>2</v>
      </c>
      <c r="AA28" s="111">
        <v>2</v>
      </c>
      <c r="AB28" s="111">
        <v>2</v>
      </c>
      <c r="AC28" s="111">
        <v>2</v>
      </c>
      <c r="AD28" s="111">
        <v>2</v>
      </c>
      <c r="AF28" s="111">
        <v>2</v>
      </c>
      <c r="AG28" s="111">
        <v>2</v>
      </c>
      <c r="AH28" s="111">
        <v>2</v>
      </c>
      <c r="AI28" s="111">
        <v>2</v>
      </c>
      <c r="AJ28" s="111">
        <v>1</v>
      </c>
      <c r="AK28" s="111">
        <v>1</v>
      </c>
      <c r="AL28" s="111">
        <v>1</v>
      </c>
      <c r="AM28" s="111">
        <v>1</v>
      </c>
      <c r="AN28" s="111">
        <v>1</v>
      </c>
      <c r="AO28" s="111">
        <v>1</v>
      </c>
      <c r="AP28" s="111">
        <v>1</v>
      </c>
      <c r="AQ28" s="111">
        <v>1</v>
      </c>
      <c r="AR28" s="111">
        <f t="shared" si="51"/>
        <v>1</v>
      </c>
      <c r="AT28" s="111">
        <v>1</v>
      </c>
      <c r="AU28" s="111">
        <v>1</v>
      </c>
      <c r="AV28" s="111">
        <v>1</v>
      </c>
      <c r="AW28" s="111">
        <v>1</v>
      </c>
      <c r="AX28" s="111">
        <v>1</v>
      </c>
      <c r="AY28" s="111">
        <v>1</v>
      </c>
      <c r="AZ28" s="111">
        <v>1</v>
      </c>
      <c r="BA28" s="111">
        <v>1</v>
      </c>
      <c r="BB28" s="111">
        <v>1</v>
      </c>
      <c r="BC28" s="111">
        <v>1</v>
      </c>
      <c r="BD28" s="111">
        <v>1</v>
      </c>
      <c r="BE28" s="111">
        <v>1</v>
      </c>
      <c r="BF28" s="111">
        <f t="shared" si="52"/>
        <v>1</v>
      </c>
      <c r="BH28" s="111"/>
      <c r="BI28" s="111"/>
      <c r="BJ28" s="111"/>
      <c r="BK28" s="111"/>
      <c r="BL28" s="111"/>
      <c r="BM28" s="111"/>
      <c r="BN28" s="111"/>
      <c r="BO28" s="111"/>
      <c r="BP28" s="111"/>
      <c r="BQ28" s="111"/>
      <c r="BR28" s="111"/>
      <c r="BS28" s="111"/>
      <c r="BT28" s="111">
        <f t="shared" si="53"/>
        <v>0</v>
      </c>
      <c r="BV28" s="111">
        <v>1</v>
      </c>
      <c r="BW28" s="112"/>
    </row>
    <row r="29" spans="2:75" x14ac:dyDescent="0.3">
      <c r="B29" s="111" t="s">
        <v>269</v>
      </c>
      <c r="C29" s="100"/>
      <c r="D29" s="111">
        <v>0</v>
      </c>
      <c r="E29" s="111">
        <v>0</v>
      </c>
      <c r="F29" s="111">
        <v>0</v>
      </c>
      <c r="G29" s="111">
        <v>0</v>
      </c>
      <c r="H29" s="111">
        <v>0</v>
      </c>
      <c r="I29" s="111">
        <v>0</v>
      </c>
      <c r="J29" s="111">
        <v>0</v>
      </c>
      <c r="K29" s="111">
        <v>0</v>
      </c>
      <c r="L29" s="111">
        <v>0</v>
      </c>
      <c r="M29" s="111">
        <v>0</v>
      </c>
      <c r="N29" s="111">
        <v>0</v>
      </c>
      <c r="O29" s="111">
        <v>0</v>
      </c>
      <c r="P29" s="111">
        <v>0</v>
      </c>
      <c r="R29" s="111">
        <v>0</v>
      </c>
      <c r="S29" s="111">
        <v>0</v>
      </c>
      <c r="T29" s="111">
        <v>0</v>
      </c>
      <c r="U29" s="111">
        <v>0</v>
      </c>
      <c r="V29" s="111">
        <v>0</v>
      </c>
      <c r="W29" s="111">
        <v>0</v>
      </c>
      <c r="X29" s="111">
        <v>0</v>
      </c>
      <c r="Y29" s="111">
        <v>0</v>
      </c>
      <c r="Z29" s="111">
        <v>0</v>
      </c>
      <c r="AA29" s="111">
        <v>0</v>
      </c>
      <c r="AB29" s="111">
        <v>0</v>
      </c>
      <c r="AC29" s="111">
        <v>0</v>
      </c>
      <c r="AD29" s="111">
        <v>0</v>
      </c>
      <c r="AF29" s="111">
        <v>0</v>
      </c>
      <c r="AG29" s="111">
        <v>0</v>
      </c>
      <c r="AH29" s="111">
        <v>0</v>
      </c>
      <c r="AI29" s="111">
        <v>0</v>
      </c>
      <c r="AJ29" s="111">
        <v>0</v>
      </c>
      <c r="AK29" s="111">
        <v>0</v>
      </c>
      <c r="AL29" s="111">
        <v>0</v>
      </c>
      <c r="AM29" s="111">
        <v>0</v>
      </c>
      <c r="AN29" s="111">
        <v>0</v>
      </c>
      <c r="AO29" s="111">
        <v>0</v>
      </c>
      <c r="AP29" s="111">
        <v>0</v>
      </c>
      <c r="AQ29" s="111">
        <v>0</v>
      </c>
      <c r="AR29" s="111">
        <f t="shared" si="51"/>
        <v>0</v>
      </c>
      <c r="AT29" s="111">
        <v>0</v>
      </c>
      <c r="AU29" s="111">
        <v>0</v>
      </c>
      <c r="AV29" s="111">
        <v>0</v>
      </c>
      <c r="AW29" s="111">
        <v>0</v>
      </c>
      <c r="AX29" s="111">
        <v>0</v>
      </c>
      <c r="AY29" s="111">
        <v>0</v>
      </c>
      <c r="AZ29" s="111">
        <v>0</v>
      </c>
      <c r="BA29" s="111">
        <v>0</v>
      </c>
      <c r="BB29" s="111">
        <v>0</v>
      </c>
      <c r="BC29" s="111">
        <v>0</v>
      </c>
      <c r="BD29" s="111">
        <v>0</v>
      </c>
      <c r="BE29" s="111">
        <v>0</v>
      </c>
      <c r="BF29" s="111">
        <f t="shared" si="52"/>
        <v>0</v>
      </c>
      <c r="BH29" s="111">
        <v>0</v>
      </c>
      <c r="BI29" s="111">
        <v>0</v>
      </c>
      <c r="BJ29" s="111">
        <v>0</v>
      </c>
      <c r="BK29" s="111">
        <v>0</v>
      </c>
      <c r="BL29" s="111">
        <v>0</v>
      </c>
      <c r="BM29" s="111">
        <v>0</v>
      </c>
      <c r="BN29" s="111">
        <v>0</v>
      </c>
      <c r="BO29" s="111">
        <v>0</v>
      </c>
      <c r="BP29" s="111">
        <v>0</v>
      </c>
      <c r="BQ29" s="111">
        <v>0</v>
      </c>
      <c r="BR29" s="111">
        <v>0</v>
      </c>
      <c r="BS29" s="111">
        <v>0</v>
      </c>
      <c r="BT29" s="111">
        <f t="shared" si="53"/>
        <v>0</v>
      </c>
      <c r="BV29" s="111"/>
      <c r="BW29" s="112"/>
    </row>
    <row r="30" spans="2:75" x14ac:dyDescent="0.3">
      <c r="B30" s="111" t="s">
        <v>270</v>
      </c>
      <c r="C30" s="100"/>
      <c r="D30" s="111">
        <v>0</v>
      </c>
      <c r="E30" s="111">
        <v>0</v>
      </c>
      <c r="F30" s="111">
        <v>0</v>
      </c>
      <c r="G30" s="111">
        <v>0</v>
      </c>
      <c r="H30" s="111">
        <v>0</v>
      </c>
      <c r="I30" s="111">
        <v>0</v>
      </c>
      <c r="J30" s="111">
        <v>0</v>
      </c>
      <c r="K30" s="111">
        <v>0</v>
      </c>
      <c r="L30" s="111">
        <v>0</v>
      </c>
      <c r="M30" s="111">
        <v>0</v>
      </c>
      <c r="N30" s="111">
        <v>0</v>
      </c>
      <c r="O30" s="111">
        <v>0</v>
      </c>
      <c r="P30" s="111">
        <v>0</v>
      </c>
      <c r="R30" s="111">
        <v>0</v>
      </c>
      <c r="S30" s="111">
        <v>0</v>
      </c>
      <c r="T30" s="111">
        <v>0</v>
      </c>
      <c r="U30" s="111">
        <v>0</v>
      </c>
      <c r="V30" s="111">
        <v>0</v>
      </c>
      <c r="W30" s="111">
        <v>0</v>
      </c>
      <c r="X30" s="111">
        <v>0</v>
      </c>
      <c r="Y30" s="111">
        <v>0</v>
      </c>
      <c r="Z30" s="111">
        <v>0</v>
      </c>
      <c r="AA30" s="111">
        <v>0</v>
      </c>
      <c r="AB30" s="111">
        <v>0</v>
      </c>
      <c r="AC30" s="111">
        <v>0</v>
      </c>
      <c r="AD30" s="111">
        <v>0</v>
      </c>
      <c r="AF30" s="111">
        <v>0</v>
      </c>
      <c r="AG30" s="111">
        <v>0</v>
      </c>
      <c r="AH30" s="111">
        <v>0</v>
      </c>
      <c r="AI30" s="111">
        <v>0</v>
      </c>
      <c r="AJ30" s="111">
        <v>0</v>
      </c>
      <c r="AK30" s="111">
        <v>0</v>
      </c>
      <c r="AL30" s="111">
        <v>0</v>
      </c>
      <c r="AM30" s="111">
        <v>0</v>
      </c>
      <c r="AN30" s="111">
        <v>0</v>
      </c>
      <c r="AO30" s="111">
        <v>0</v>
      </c>
      <c r="AP30" s="111">
        <v>0</v>
      </c>
      <c r="AQ30" s="111">
        <v>0</v>
      </c>
      <c r="AR30" s="111">
        <f t="shared" si="51"/>
        <v>0</v>
      </c>
      <c r="AT30" s="111">
        <v>0</v>
      </c>
      <c r="AU30" s="111">
        <v>0</v>
      </c>
      <c r="AV30" s="111">
        <v>0</v>
      </c>
      <c r="AW30" s="111">
        <v>0</v>
      </c>
      <c r="AX30" s="111">
        <v>0</v>
      </c>
      <c r="AY30" s="111">
        <v>0</v>
      </c>
      <c r="AZ30" s="111">
        <v>0</v>
      </c>
      <c r="BA30" s="111">
        <v>0</v>
      </c>
      <c r="BB30" s="111">
        <v>0</v>
      </c>
      <c r="BC30" s="111">
        <v>0</v>
      </c>
      <c r="BD30" s="111">
        <v>0</v>
      </c>
      <c r="BE30" s="111">
        <v>0</v>
      </c>
      <c r="BF30" s="111">
        <f t="shared" si="52"/>
        <v>0</v>
      </c>
      <c r="BH30" s="111">
        <v>0</v>
      </c>
      <c r="BI30" s="111">
        <v>0</v>
      </c>
      <c r="BJ30" s="111">
        <v>0</v>
      </c>
      <c r="BK30" s="111">
        <v>0</v>
      </c>
      <c r="BL30" s="111">
        <v>0</v>
      </c>
      <c r="BM30" s="111">
        <v>0</v>
      </c>
      <c r="BN30" s="111">
        <v>0</v>
      </c>
      <c r="BO30" s="111">
        <v>0</v>
      </c>
      <c r="BP30" s="111">
        <v>0</v>
      </c>
      <c r="BQ30" s="111">
        <v>0</v>
      </c>
      <c r="BR30" s="111">
        <v>0</v>
      </c>
      <c r="BS30" s="111">
        <v>0</v>
      </c>
      <c r="BT30" s="111">
        <f t="shared" si="53"/>
        <v>0</v>
      </c>
      <c r="BV30" s="111"/>
      <c r="BW30" s="112"/>
    </row>
    <row r="31" spans="2:75" ht="15" outlineLevel="1" thickBot="1" x14ac:dyDescent="0.35">
      <c r="B31" s="115" t="s">
        <v>271</v>
      </c>
      <c r="C31" s="100"/>
      <c r="D31" s="109">
        <v>3</v>
      </c>
      <c r="E31" s="109">
        <v>2</v>
      </c>
      <c r="F31" s="109">
        <v>7</v>
      </c>
      <c r="G31" s="109">
        <v>3</v>
      </c>
      <c r="H31" s="109">
        <v>7</v>
      </c>
      <c r="I31" s="109">
        <v>3</v>
      </c>
      <c r="J31" s="109">
        <v>8</v>
      </c>
      <c r="K31" s="109">
        <v>11</v>
      </c>
      <c r="L31" s="109">
        <v>6</v>
      </c>
      <c r="M31" s="109">
        <v>3</v>
      </c>
      <c r="N31" s="109">
        <v>3</v>
      </c>
      <c r="O31" s="109">
        <v>21</v>
      </c>
      <c r="P31" s="109">
        <v>21</v>
      </c>
      <c r="R31" s="109">
        <v>22</v>
      </c>
      <c r="S31" s="109">
        <v>3</v>
      </c>
      <c r="T31" s="109">
        <v>16</v>
      </c>
      <c r="U31" s="109">
        <v>28</v>
      </c>
      <c r="V31" s="109">
        <v>6</v>
      </c>
      <c r="W31" s="109">
        <v>7</v>
      </c>
      <c r="X31" s="109">
        <v>5</v>
      </c>
      <c r="Y31" s="109">
        <v>4</v>
      </c>
      <c r="Z31" s="109">
        <v>35</v>
      </c>
      <c r="AA31" s="109">
        <v>12</v>
      </c>
      <c r="AB31" s="109">
        <v>16</v>
      </c>
      <c r="AC31" s="109">
        <v>24</v>
      </c>
      <c r="AD31" s="109">
        <v>24</v>
      </c>
      <c r="AF31" s="109">
        <v>15</v>
      </c>
      <c r="AG31" s="109">
        <v>8</v>
      </c>
      <c r="AH31" s="109">
        <v>15</v>
      </c>
      <c r="AI31" s="109">
        <v>12</v>
      </c>
      <c r="AJ31" s="109">
        <v>8</v>
      </c>
      <c r="AK31" s="109">
        <v>13</v>
      </c>
      <c r="AL31" s="109">
        <v>6</v>
      </c>
      <c r="AM31" s="109">
        <v>3</v>
      </c>
      <c r="AN31" s="109">
        <v>7</v>
      </c>
      <c r="AO31" s="109" t="s">
        <v>292</v>
      </c>
      <c r="AP31" s="109">
        <v>8</v>
      </c>
      <c r="AQ31" s="109">
        <v>6</v>
      </c>
      <c r="AR31" s="109">
        <f t="shared" si="51"/>
        <v>6</v>
      </c>
      <c r="AT31" s="109">
        <v>14</v>
      </c>
      <c r="AU31" s="109">
        <v>8</v>
      </c>
      <c r="AV31" s="109">
        <v>7</v>
      </c>
      <c r="AW31" s="109">
        <v>10</v>
      </c>
      <c r="AX31" s="109">
        <v>25</v>
      </c>
      <c r="AY31" s="109">
        <v>15</v>
      </c>
      <c r="AZ31" s="109">
        <v>9</v>
      </c>
      <c r="BA31" s="109">
        <v>10</v>
      </c>
      <c r="BB31" s="109">
        <v>11</v>
      </c>
      <c r="BC31" s="109">
        <v>8</v>
      </c>
      <c r="BD31" s="109">
        <v>5</v>
      </c>
      <c r="BE31" s="109">
        <v>13</v>
      </c>
      <c r="BF31" s="109">
        <f t="shared" si="52"/>
        <v>13</v>
      </c>
      <c r="BH31" s="109"/>
      <c r="BI31" s="109"/>
      <c r="BJ31" s="109"/>
      <c r="BK31" s="109"/>
      <c r="BL31" s="109"/>
      <c r="BM31" s="109"/>
      <c r="BN31" s="109"/>
      <c r="BO31" s="109"/>
      <c r="BP31" s="109"/>
      <c r="BQ31" s="109"/>
      <c r="BR31" s="109"/>
      <c r="BS31" s="109"/>
      <c r="BT31" s="109">
        <f t="shared" si="53"/>
        <v>0</v>
      </c>
      <c r="BV31" s="109"/>
      <c r="BW31" s="110"/>
    </row>
    <row r="32" spans="2:75" ht="15" thickBot="1" x14ac:dyDescent="0.35">
      <c r="B32" s="104" t="s">
        <v>273</v>
      </c>
      <c r="C32" s="100"/>
      <c r="D32" s="104">
        <v>937</v>
      </c>
      <c r="E32" s="104">
        <v>939</v>
      </c>
      <c r="F32" s="104">
        <v>940</v>
      </c>
      <c r="G32" s="104">
        <v>940</v>
      </c>
      <c r="H32" s="104">
        <v>943</v>
      </c>
      <c r="I32" s="104">
        <v>944</v>
      </c>
      <c r="J32" s="104">
        <v>943</v>
      </c>
      <c r="K32" s="104">
        <v>940</v>
      </c>
      <c r="L32" s="104">
        <v>936</v>
      </c>
      <c r="M32" s="104">
        <v>935</v>
      </c>
      <c r="N32" s="104">
        <v>934</v>
      </c>
      <c r="O32" s="104">
        <v>921</v>
      </c>
      <c r="P32" s="116">
        <v>921</v>
      </c>
      <c r="R32" s="104">
        <v>919</v>
      </c>
      <c r="S32" s="104">
        <v>924</v>
      </c>
      <c r="T32" s="104">
        <v>922</v>
      </c>
      <c r="U32" s="104">
        <v>911</v>
      </c>
      <c r="V32" s="104">
        <v>912</v>
      </c>
      <c r="W32" s="104">
        <v>917</v>
      </c>
      <c r="X32" s="104">
        <v>918</v>
      </c>
      <c r="Y32" s="104">
        <v>919</v>
      </c>
      <c r="Z32" s="104">
        <v>889</v>
      </c>
      <c r="AA32" s="104">
        <v>890</v>
      </c>
      <c r="AB32" s="104">
        <v>875</v>
      </c>
      <c r="AC32" s="104">
        <v>866</v>
      </c>
      <c r="AD32" s="116">
        <v>866</v>
      </c>
      <c r="AF32" s="116">
        <f>AF18+AF23+AF28</f>
        <v>862</v>
      </c>
      <c r="AG32" s="116">
        <f>AG18+AG23+AG28</f>
        <v>857</v>
      </c>
      <c r="AH32" s="116">
        <f>AH18+AH23+AH28</f>
        <v>850</v>
      </c>
      <c r="AI32" s="116">
        <f t="shared" ref="AI32:AR32" si="54">AI18+AI23+AI28</f>
        <v>848</v>
      </c>
      <c r="AJ32" s="116">
        <f t="shared" si="54"/>
        <v>850</v>
      </c>
      <c r="AK32" s="116">
        <f t="shared" si="54"/>
        <v>853</v>
      </c>
      <c r="AL32" s="116">
        <f t="shared" si="54"/>
        <v>873</v>
      </c>
      <c r="AM32" s="116">
        <f t="shared" si="54"/>
        <v>881</v>
      </c>
      <c r="AN32" s="116">
        <f t="shared" si="54"/>
        <v>883</v>
      </c>
      <c r="AO32" s="116">
        <f t="shared" si="54"/>
        <v>887</v>
      </c>
      <c r="AP32" s="116">
        <f t="shared" si="54"/>
        <v>883</v>
      </c>
      <c r="AQ32" s="116">
        <f t="shared" si="54"/>
        <v>886</v>
      </c>
      <c r="AR32" s="116">
        <f t="shared" si="54"/>
        <v>886</v>
      </c>
      <c r="AT32" s="116">
        <f>AT18+AT23+AT28</f>
        <v>881</v>
      </c>
      <c r="AU32" s="116">
        <f>AU18+AU23+AU28</f>
        <v>878</v>
      </c>
      <c r="AV32" s="116">
        <f>AV18+AV23+AV28</f>
        <v>878</v>
      </c>
      <c r="AW32" s="116">
        <f t="shared" ref="AW32:BF32" si="55">AW18+AW23+AW28</f>
        <v>881</v>
      </c>
      <c r="AX32" s="116">
        <f t="shared" si="55"/>
        <v>875</v>
      </c>
      <c r="AY32" s="116">
        <f t="shared" si="55"/>
        <v>873</v>
      </c>
      <c r="AZ32" s="116">
        <f t="shared" si="55"/>
        <v>874</v>
      </c>
      <c r="BA32" s="116">
        <f t="shared" si="55"/>
        <v>872</v>
      </c>
      <c r="BB32" s="116">
        <f t="shared" si="55"/>
        <v>870</v>
      </c>
      <c r="BC32" s="116">
        <f t="shared" si="55"/>
        <v>869</v>
      </c>
      <c r="BD32" s="116">
        <f t="shared" si="55"/>
        <v>870</v>
      </c>
      <c r="BE32" s="116">
        <f t="shared" si="55"/>
        <v>865</v>
      </c>
      <c r="BF32" s="116">
        <f t="shared" si="55"/>
        <v>865</v>
      </c>
      <c r="BH32" s="116">
        <f>BH18+BH23+BH28</f>
        <v>0</v>
      </c>
      <c r="BI32" s="116">
        <f>BI18+BI23+BI28</f>
        <v>0</v>
      </c>
      <c r="BJ32" s="116">
        <f>BJ18+BJ23+BJ28</f>
        <v>0</v>
      </c>
      <c r="BK32" s="116">
        <f t="shared" ref="BK32:BT32" si="56">BK18+BK23+BK28</f>
        <v>0</v>
      </c>
      <c r="BL32" s="116">
        <f t="shared" si="56"/>
        <v>0</v>
      </c>
      <c r="BM32" s="116">
        <f t="shared" si="56"/>
        <v>0</v>
      </c>
      <c r="BN32" s="116">
        <f t="shared" si="56"/>
        <v>0</v>
      </c>
      <c r="BO32" s="116">
        <f t="shared" si="56"/>
        <v>0</v>
      </c>
      <c r="BP32" s="116">
        <f t="shared" si="56"/>
        <v>0</v>
      </c>
      <c r="BQ32" s="116">
        <f t="shared" si="56"/>
        <v>0</v>
      </c>
      <c r="BR32" s="116">
        <f t="shared" si="56"/>
        <v>0</v>
      </c>
      <c r="BS32" s="116">
        <f t="shared" si="56"/>
        <v>0</v>
      </c>
      <c r="BT32" s="116">
        <f t="shared" si="56"/>
        <v>0</v>
      </c>
      <c r="BV32" s="116">
        <f>BV30+BV29+BV28+BV24+BV23+BV18</f>
        <v>881</v>
      </c>
      <c r="BW32" s="106"/>
    </row>
    <row r="33" spans="2:96" ht="15" thickBot="1" x14ac:dyDescent="0.35">
      <c r="B33" s="99" t="s">
        <v>274</v>
      </c>
      <c r="C33" s="100"/>
      <c r="D33" s="117"/>
      <c r="E33" s="117"/>
      <c r="AF33" s="120"/>
      <c r="AT33" s="120"/>
      <c r="BH33" s="120"/>
    </row>
    <row r="34" spans="2:96" x14ac:dyDescent="0.3">
      <c r="B34" s="118" t="s">
        <v>275</v>
      </c>
      <c r="C34" s="100"/>
      <c r="E34" s="120"/>
      <c r="AD34" s="135">
        <v>183181</v>
      </c>
      <c r="AR34" s="135">
        <f>'Fluxo de Caixa'!AU46-'Fluxo de Caixa'!AU57</f>
        <v>180982.74400000001</v>
      </c>
      <c r="BF34" s="135">
        <f>'Fluxo de Caixa'!BI46-'Fluxo de Caixa'!BI57-'Fluxo de Caixa'!BI58</f>
        <v>179473.71899999998</v>
      </c>
      <c r="BT34" s="135">
        <f>'Fluxo de Caixa'!BW46-'Fluxo de Caixa'!BW57-'Fluxo de Caixa'!BW58</f>
        <v>190884.56753399997</v>
      </c>
      <c r="BV34" s="135">
        <f>'Fluxo de Caixa'!BW46-'Fluxo de Caixa'!BW57-'Fluxo de Caixa'!BW58</f>
        <v>190884.56753399997</v>
      </c>
      <c r="BW34" s="119"/>
    </row>
    <row r="35" spans="2:96" ht="15" thickBot="1" x14ac:dyDescent="0.35">
      <c r="B35" s="121" t="s">
        <v>276</v>
      </c>
      <c r="C35" s="100"/>
      <c r="AD35" s="121">
        <v>915</v>
      </c>
      <c r="AR35" s="121">
        <v>865</v>
      </c>
      <c r="BF35" s="121">
        <v>881</v>
      </c>
      <c r="BT35" s="121">
        <v>881</v>
      </c>
      <c r="BV35" s="132">
        <f>BV18+BV23+BV24+BV28+BV29+BV30</f>
        <v>881</v>
      </c>
      <c r="BW35" s="122"/>
    </row>
    <row r="37" spans="2:96" x14ac:dyDescent="0.3">
      <c r="C37" s="123"/>
    </row>
    <row r="47" spans="2:96" x14ac:dyDescent="0.3">
      <c r="CO47" s="98">
        <v>9143</v>
      </c>
      <c r="CP47" s="98">
        <v>9143</v>
      </c>
      <c r="CQ47" s="98">
        <v>9143</v>
      </c>
      <c r="CR47" s="98">
        <v>9143</v>
      </c>
    </row>
    <row r="57" spans="93:96" x14ac:dyDescent="0.3">
      <c r="CO57" s="98">
        <v>224</v>
      </c>
      <c r="CP57" s="98">
        <v>146</v>
      </c>
      <c r="CQ57" s="98">
        <v>16</v>
      </c>
      <c r="CR57" s="98">
        <v>16</v>
      </c>
    </row>
    <row r="132" spans="7:7" x14ac:dyDescent="0.3">
      <c r="G132" s="98">
        <v>-3498</v>
      </c>
    </row>
    <row r="142" spans="7:7" x14ac:dyDescent="0.3">
      <c r="G142" s="98">
        <f>+G131+G132</f>
        <v>-3498</v>
      </c>
    </row>
  </sheetData>
  <pageMargins left="0.51181102362204722" right="0.51181102362204722" top="0.78740157480314965" bottom="0.78740157480314965" header="0.31496062992125984" footer="0.31496062992125984"/>
  <pageSetup paperSize="9" scale="83" orientation="landscape" r:id="rId1"/>
  <ignoredErrors>
    <ignoredError sqref="AF3:AQ3 AF17:AQ17" formulaRange="1"/>
    <ignoredError sqref="AR3" formula="1" formulaRange="1"/>
    <ignoredError sqref="BF3 BT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
  <sheetViews>
    <sheetView showGridLines="0" zoomScaleNormal="100" workbookViewId="0">
      <pane xSplit="1" ySplit="2" topLeftCell="B3" activePane="bottomRight" state="frozen"/>
      <selection activeCell="C5" sqref="C5"/>
      <selection pane="topRight" activeCell="C5" sqref="C5"/>
      <selection pane="bottomLeft" activeCell="C5" sqref="C5"/>
      <selection pane="bottomRight" activeCell="C5" sqref="C5"/>
    </sheetView>
  </sheetViews>
  <sheetFormatPr defaultColWidth="9.109375" defaultRowHeight="14.4" x14ac:dyDescent="0.3"/>
  <cols>
    <col min="1" max="1" width="23.33203125" style="159" customWidth="1"/>
    <col min="2" max="4" width="10.6640625" style="158" customWidth="1"/>
    <col min="5" max="5" width="62.44140625" style="158" customWidth="1"/>
    <col min="6" max="6" width="83" style="158" customWidth="1"/>
    <col min="7" max="7" width="37.44140625" style="158" customWidth="1"/>
    <col min="8" max="8" width="35.88671875" style="158" customWidth="1"/>
    <col min="9" max="16384" width="9.109375" style="158"/>
  </cols>
  <sheetData>
    <row r="1" spans="1:8" ht="37.5" customHeight="1" x14ac:dyDescent="0.3">
      <c r="A1" s="168" t="s">
        <v>376</v>
      </c>
      <c r="B1" s="168"/>
      <c r="C1" s="168"/>
      <c r="D1" s="168"/>
      <c r="E1" s="168"/>
      <c r="F1" s="168"/>
      <c r="G1" s="168"/>
      <c r="H1" s="183" t="s">
        <v>384</v>
      </c>
    </row>
    <row r="2" spans="1:8" ht="37.5" customHeight="1" x14ac:dyDescent="0.3">
      <c r="A2" s="160" t="s">
        <v>281</v>
      </c>
      <c r="B2" s="160" t="s">
        <v>282</v>
      </c>
      <c r="C2" s="160" t="s">
        <v>283</v>
      </c>
      <c r="D2" s="160" t="s">
        <v>284</v>
      </c>
      <c r="E2" s="160" t="s">
        <v>285</v>
      </c>
      <c r="F2" s="160" t="s">
        <v>286</v>
      </c>
      <c r="G2" s="160" t="s">
        <v>287</v>
      </c>
      <c r="H2" s="160" t="s">
        <v>349</v>
      </c>
    </row>
    <row r="3" spans="1:8" ht="79.5" customHeight="1" x14ac:dyDescent="0.3">
      <c r="A3" s="161" t="s">
        <v>304</v>
      </c>
      <c r="B3" s="178">
        <v>44136</v>
      </c>
      <c r="C3" s="178">
        <v>44286</v>
      </c>
      <c r="D3" s="175">
        <v>4928</v>
      </c>
      <c r="E3" s="179" t="s">
        <v>301</v>
      </c>
      <c r="F3" s="164" t="s">
        <v>377</v>
      </c>
      <c r="G3" s="165" t="s">
        <v>348</v>
      </c>
      <c r="H3" s="165" t="s">
        <v>354</v>
      </c>
    </row>
    <row r="4" spans="1:8" ht="72.75" customHeight="1" x14ac:dyDescent="0.3">
      <c r="A4" s="161" t="s">
        <v>378</v>
      </c>
      <c r="B4" s="178">
        <v>44136</v>
      </c>
      <c r="C4" s="178">
        <v>45230</v>
      </c>
      <c r="D4" s="175">
        <v>1340</v>
      </c>
      <c r="E4" s="179" t="s">
        <v>302</v>
      </c>
      <c r="F4" s="165" t="s">
        <v>361</v>
      </c>
      <c r="G4" s="165" t="s">
        <v>348</v>
      </c>
      <c r="H4" s="165" t="s">
        <v>354</v>
      </c>
    </row>
    <row r="5" spans="1:8" ht="113.25" customHeight="1" x14ac:dyDescent="0.3">
      <c r="A5" s="161" t="s">
        <v>380</v>
      </c>
      <c r="B5" s="178">
        <v>44166</v>
      </c>
      <c r="C5" s="178">
        <v>44286</v>
      </c>
      <c r="D5" s="175">
        <v>2801</v>
      </c>
      <c r="E5" s="179" t="s">
        <v>303</v>
      </c>
      <c r="F5" s="165" t="s">
        <v>379</v>
      </c>
      <c r="G5" s="165" t="s">
        <v>348</v>
      </c>
      <c r="H5" s="165" t="s">
        <v>354</v>
      </c>
    </row>
    <row r="6" spans="1:8" ht="69.75" customHeight="1" x14ac:dyDescent="0.3">
      <c r="A6" s="161" t="s">
        <v>389</v>
      </c>
      <c r="B6" s="178">
        <v>44105</v>
      </c>
      <c r="C6" s="178">
        <v>44286</v>
      </c>
      <c r="D6" s="175">
        <v>2135</v>
      </c>
      <c r="E6" s="179" t="s">
        <v>381</v>
      </c>
      <c r="F6" s="164" t="s">
        <v>377</v>
      </c>
      <c r="G6" s="165" t="s">
        <v>348</v>
      </c>
      <c r="H6" s="165" t="s">
        <v>354</v>
      </c>
    </row>
    <row r="7" spans="1:8" ht="78" customHeight="1" x14ac:dyDescent="0.3">
      <c r="A7" s="161" t="s">
        <v>390</v>
      </c>
      <c r="B7" s="178">
        <v>43862</v>
      </c>
      <c r="C7" s="178">
        <v>43951</v>
      </c>
      <c r="D7" s="175">
        <v>11</v>
      </c>
      <c r="E7" s="179" t="s">
        <v>382</v>
      </c>
      <c r="F7" s="164" t="s">
        <v>383</v>
      </c>
      <c r="G7" s="165" t="s">
        <v>348</v>
      </c>
      <c r="H7" s="165" t="s">
        <v>354</v>
      </c>
    </row>
    <row r="8" spans="1:8" s="177" customFormat="1" ht="32.25" customHeight="1" x14ac:dyDescent="0.3">
      <c r="A8" s="167" t="s">
        <v>293</v>
      </c>
      <c r="B8" s="167"/>
      <c r="C8" s="167"/>
      <c r="D8" s="176">
        <f>SUM(D3:D7)</f>
        <v>11215</v>
      </c>
      <c r="E8" s="161"/>
      <c r="F8" s="161"/>
      <c r="G8" s="161"/>
      <c r="H8" s="161"/>
    </row>
  </sheetData>
  <pageMargins left="0.3" right="0.28999999999999998" top="0.47" bottom="0.63" header="0.31496062992125984" footer="0.31496062992125984"/>
  <pageSetup paperSize="9" scale="59" fitToHeight="3" orientation="landscape" r:id="rId1"/>
  <rowBreaks count="1" manualBreakCount="1">
    <brk id="6" max="6"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T143"/>
  <sheetViews>
    <sheetView showGridLines="0" zoomScaleNormal="100" workbookViewId="0">
      <pane xSplit="1" ySplit="2" topLeftCell="B3" activePane="bottomRight" state="frozen"/>
      <selection activeCell="C5" sqref="C5"/>
      <selection pane="topRight" activeCell="C5" sqref="C5"/>
      <selection pane="bottomLeft" activeCell="C5" sqref="C5"/>
      <selection pane="bottomRight" activeCell="C5" sqref="C5"/>
    </sheetView>
  </sheetViews>
  <sheetFormatPr defaultColWidth="9.109375" defaultRowHeight="14.4" x14ac:dyDescent="0.3"/>
  <cols>
    <col min="1" max="1" width="23.33203125" style="159" customWidth="1"/>
    <col min="2" max="4" width="10.6640625" style="158" customWidth="1"/>
    <col min="5" max="5" width="62.44140625" style="158" customWidth="1"/>
    <col min="6" max="6" width="83" style="158" customWidth="1"/>
    <col min="7" max="7" width="37.44140625" style="158" customWidth="1"/>
    <col min="8" max="8" width="35.88671875" style="158" customWidth="1"/>
    <col min="9" max="16384" width="9.109375" style="158"/>
  </cols>
  <sheetData>
    <row r="1" spans="1:8" ht="37.5" customHeight="1" x14ac:dyDescent="0.3">
      <c r="A1" s="168" t="s">
        <v>362</v>
      </c>
      <c r="B1" s="168"/>
      <c r="C1" s="168"/>
      <c r="D1" s="168"/>
      <c r="E1" s="168"/>
      <c r="F1" s="168"/>
      <c r="G1" s="168"/>
      <c r="H1" s="184" t="s">
        <v>384</v>
      </c>
    </row>
    <row r="2" spans="1:8" ht="37.5" customHeight="1" x14ac:dyDescent="0.3">
      <c r="A2" s="160" t="s">
        <v>290</v>
      </c>
      <c r="B2" s="160" t="s">
        <v>282</v>
      </c>
      <c r="C2" s="160" t="s">
        <v>283</v>
      </c>
      <c r="D2" s="160" t="s">
        <v>284</v>
      </c>
      <c r="E2" s="160" t="s">
        <v>285</v>
      </c>
      <c r="F2" s="160" t="s">
        <v>286</v>
      </c>
      <c r="G2" s="160" t="s">
        <v>287</v>
      </c>
      <c r="H2" s="160" t="s">
        <v>349</v>
      </c>
    </row>
    <row r="3" spans="1:8" ht="123.75" customHeight="1" x14ac:dyDescent="0.3">
      <c r="A3" s="161" t="s">
        <v>335</v>
      </c>
      <c r="B3" s="162">
        <v>43682</v>
      </c>
      <c r="C3" s="162">
        <v>43890</v>
      </c>
      <c r="D3" s="163">
        <v>561.29999999999995</v>
      </c>
      <c r="E3" s="164" t="s">
        <v>305</v>
      </c>
      <c r="F3" s="164" t="s">
        <v>306</v>
      </c>
      <c r="G3" s="165" t="s">
        <v>307</v>
      </c>
      <c r="H3" s="165" t="s">
        <v>350</v>
      </c>
    </row>
    <row r="4" spans="1:8" ht="100.8" x14ac:dyDescent="0.3">
      <c r="A4" s="161" t="s">
        <v>336</v>
      </c>
      <c r="B4" s="162">
        <v>43843</v>
      </c>
      <c r="C4" s="162">
        <v>43920</v>
      </c>
      <c r="D4" s="163">
        <v>448.67500000000001</v>
      </c>
      <c r="E4" s="164" t="s">
        <v>308</v>
      </c>
      <c r="F4" s="165" t="s">
        <v>351</v>
      </c>
      <c r="G4" s="165" t="s">
        <v>352</v>
      </c>
      <c r="H4" s="165" t="s">
        <v>350</v>
      </c>
    </row>
    <row r="5" spans="1:8" ht="78" customHeight="1" x14ac:dyDescent="0.3">
      <c r="A5" s="161" t="s">
        <v>337</v>
      </c>
      <c r="B5" s="162">
        <v>44090</v>
      </c>
      <c r="C5" s="162">
        <v>43889</v>
      </c>
      <c r="D5" s="163">
        <v>391.06513000000001</v>
      </c>
      <c r="E5" s="164" t="s">
        <v>309</v>
      </c>
      <c r="F5" s="165" t="s">
        <v>310</v>
      </c>
      <c r="G5" s="165" t="s">
        <v>353</v>
      </c>
      <c r="H5" s="165" t="s">
        <v>354</v>
      </c>
    </row>
    <row r="6" spans="1:8" ht="100.8" x14ac:dyDescent="0.3">
      <c r="A6" s="161" t="s">
        <v>338</v>
      </c>
      <c r="B6" s="162">
        <v>43801</v>
      </c>
      <c r="C6" s="162">
        <v>43920</v>
      </c>
      <c r="D6" s="163">
        <v>983.5</v>
      </c>
      <c r="E6" s="164" t="s">
        <v>311</v>
      </c>
      <c r="F6" s="165" t="s">
        <v>312</v>
      </c>
      <c r="G6" s="165" t="s">
        <v>352</v>
      </c>
      <c r="H6" s="165" t="s">
        <v>350</v>
      </c>
    </row>
    <row r="7" spans="1:8" ht="100.8" x14ac:dyDescent="0.3">
      <c r="A7" s="161" t="s">
        <v>339</v>
      </c>
      <c r="B7" s="162">
        <v>43878</v>
      </c>
      <c r="C7" s="162">
        <v>44092</v>
      </c>
      <c r="D7" s="163">
        <v>1809.0576000000001</v>
      </c>
      <c r="E7" s="164" t="s">
        <v>313</v>
      </c>
      <c r="F7" s="165" t="s">
        <v>314</v>
      </c>
      <c r="G7" s="165" t="s">
        <v>352</v>
      </c>
      <c r="H7" s="165" t="s">
        <v>350</v>
      </c>
    </row>
    <row r="8" spans="1:8" ht="230.4" x14ac:dyDescent="0.3">
      <c r="A8" s="161" t="s">
        <v>340</v>
      </c>
      <c r="B8" s="162">
        <v>43741</v>
      </c>
      <c r="C8" s="162">
        <v>43951</v>
      </c>
      <c r="D8" s="163">
        <v>1749.33727</v>
      </c>
      <c r="E8" s="164" t="s">
        <v>315</v>
      </c>
      <c r="F8" s="164" t="s">
        <v>316</v>
      </c>
      <c r="G8" s="165" t="s">
        <v>317</v>
      </c>
      <c r="H8" s="164" t="s">
        <v>355</v>
      </c>
    </row>
    <row r="9" spans="1:8" ht="207" x14ac:dyDescent="0.3">
      <c r="A9" s="161" t="s">
        <v>341</v>
      </c>
      <c r="B9" s="162">
        <v>43955</v>
      </c>
      <c r="C9" s="162">
        <v>44176</v>
      </c>
      <c r="D9" s="163">
        <v>804.53</v>
      </c>
      <c r="E9" s="166" t="s">
        <v>318</v>
      </c>
      <c r="F9" s="166" t="s">
        <v>319</v>
      </c>
      <c r="G9" s="165" t="s">
        <v>317</v>
      </c>
      <c r="H9" s="164" t="s">
        <v>355</v>
      </c>
    </row>
    <row r="10" spans="1:8" ht="156.75" customHeight="1" x14ac:dyDescent="0.3">
      <c r="A10" s="161" t="s">
        <v>342</v>
      </c>
      <c r="B10" s="162">
        <v>43770</v>
      </c>
      <c r="C10" s="162">
        <v>43983</v>
      </c>
      <c r="D10" s="163">
        <v>2788.9180000000001</v>
      </c>
      <c r="E10" s="164" t="s">
        <v>320</v>
      </c>
      <c r="F10" s="164" t="s">
        <v>321</v>
      </c>
      <c r="G10" s="165" t="s">
        <v>322</v>
      </c>
      <c r="H10" s="164" t="s">
        <v>356</v>
      </c>
    </row>
    <row r="11" spans="1:8" ht="203.25" customHeight="1" x14ac:dyDescent="0.3">
      <c r="A11" s="161" t="s">
        <v>343</v>
      </c>
      <c r="B11" s="162">
        <v>43891</v>
      </c>
      <c r="C11" s="162">
        <v>44166</v>
      </c>
      <c r="D11" s="163">
        <v>2324.2107999999998</v>
      </c>
      <c r="E11" s="166" t="s">
        <v>323</v>
      </c>
      <c r="F11" s="166" t="s">
        <v>324</v>
      </c>
      <c r="G11" s="165" t="s">
        <v>325</v>
      </c>
      <c r="H11" s="165" t="s">
        <v>357</v>
      </c>
    </row>
    <row r="12" spans="1:8" ht="86.4" x14ac:dyDescent="0.3">
      <c r="A12" s="161" t="s">
        <v>344</v>
      </c>
      <c r="B12" s="162">
        <v>43831</v>
      </c>
      <c r="C12" s="162">
        <v>43983</v>
      </c>
      <c r="D12" s="163">
        <v>646.09199999999998</v>
      </c>
      <c r="E12" s="166" t="s">
        <v>326</v>
      </c>
      <c r="F12" s="165" t="s">
        <v>327</v>
      </c>
      <c r="G12" s="165" t="s">
        <v>328</v>
      </c>
      <c r="H12" s="165" t="s">
        <v>358</v>
      </c>
    </row>
    <row r="13" spans="1:8" ht="86.4" x14ac:dyDescent="0.3">
      <c r="A13" s="161" t="s">
        <v>345</v>
      </c>
      <c r="B13" s="162">
        <v>43739</v>
      </c>
      <c r="C13" s="162">
        <v>43983</v>
      </c>
      <c r="D13" s="163">
        <v>1277.8263999999999</v>
      </c>
      <c r="E13" s="166" t="s">
        <v>329</v>
      </c>
      <c r="F13" s="165" t="s">
        <v>330</v>
      </c>
      <c r="G13" s="165" t="s">
        <v>359</v>
      </c>
      <c r="H13" s="165" t="s">
        <v>360</v>
      </c>
    </row>
    <row r="14" spans="1:8" ht="336" customHeight="1" x14ac:dyDescent="0.3">
      <c r="A14" s="161" t="s">
        <v>346</v>
      </c>
      <c r="B14" s="162">
        <v>43922</v>
      </c>
      <c r="C14" s="162">
        <v>44530</v>
      </c>
      <c r="D14" s="163">
        <v>486.36369999999999</v>
      </c>
      <c r="E14" s="166" t="s">
        <v>331</v>
      </c>
      <c r="F14" s="166" t="s">
        <v>332</v>
      </c>
      <c r="G14" s="165" t="s">
        <v>348</v>
      </c>
      <c r="H14" s="165" t="s">
        <v>354</v>
      </c>
    </row>
    <row r="15" spans="1:8" ht="324.75" customHeight="1" x14ac:dyDescent="0.3">
      <c r="A15" s="161" t="s">
        <v>347</v>
      </c>
      <c r="B15" s="162">
        <v>43922</v>
      </c>
      <c r="C15" s="162">
        <v>44560</v>
      </c>
      <c r="D15" s="163">
        <v>1448</v>
      </c>
      <c r="E15" s="166" t="s">
        <v>333</v>
      </c>
      <c r="F15" s="188" t="s">
        <v>334</v>
      </c>
      <c r="G15" s="165" t="s">
        <v>348</v>
      </c>
      <c r="H15" s="165" t="s">
        <v>354</v>
      </c>
    </row>
    <row r="16" spans="1:8" s="177" customFormat="1" ht="32.25" customHeight="1" x14ac:dyDescent="0.3">
      <c r="A16" s="167" t="s">
        <v>293</v>
      </c>
      <c r="B16" s="167"/>
      <c r="C16" s="167"/>
      <c r="D16" s="176">
        <f>SUM(D3:D15)</f>
        <v>15718.875899999999</v>
      </c>
      <c r="E16" s="161"/>
      <c r="F16" s="161"/>
      <c r="G16" s="161"/>
      <c r="H16" s="161"/>
    </row>
    <row r="48" spans="1:72" x14ac:dyDescent="0.3">
      <c r="A48" s="158"/>
      <c r="BQ48" s="158">
        <v>9143</v>
      </c>
      <c r="BR48" s="158">
        <v>9143</v>
      </c>
      <c r="BS48" s="158">
        <v>9143</v>
      </c>
      <c r="BT48" s="158">
        <v>9143</v>
      </c>
    </row>
    <row r="58" spans="1:72" x14ac:dyDescent="0.3">
      <c r="A58" s="158"/>
      <c r="BQ58" s="158">
        <v>224</v>
      </c>
      <c r="BR58" s="158">
        <v>146</v>
      </c>
      <c r="BS58" s="158">
        <v>16</v>
      </c>
      <c r="BT58" s="158">
        <v>16</v>
      </c>
    </row>
    <row r="133" spans="1:6" x14ac:dyDescent="0.3">
      <c r="A133" s="158"/>
      <c r="F133" s="158">
        <v>-3498</v>
      </c>
    </row>
    <row r="143" spans="1:6" x14ac:dyDescent="0.3">
      <c r="A143" s="158"/>
      <c r="F143" s="158">
        <f>+F132+F133</f>
        <v>-3498</v>
      </c>
    </row>
  </sheetData>
  <pageMargins left="0.3" right="0.28999999999999998" top="0.47" bottom="0.63" header="0.31496062992125984" footer="0.31496062992125984"/>
  <pageSetup paperSize="9" scale="59" fitToHeight="3" orientation="landscape" r:id="rId1"/>
  <rowBreaks count="1" manualBreakCount="1">
    <brk id="8" max="6"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O111"/>
  <sheetViews>
    <sheetView showGridLines="0" zoomScaleNormal="100" workbookViewId="0">
      <selection activeCell="C5" sqref="C5"/>
    </sheetView>
  </sheetViews>
  <sheetFormatPr defaultColWidth="9.109375" defaultRowHeight="14.4" x14ac:dyDescent="0.3"/>
  <cols>
    <col min="1" max="1" width="32.5546875" style="98" customWidth="1"/>
    <col min="2" max="2" width="38.6640625" style="98" customWidth="1"/>
    <col min="3" max="3" width="34.5546875" style="98" customWidth="1"/>
    <col min="4" max="6" width="13.6640625" style="98" customWidth="1"/>
    <col min="7" max="7" width="15.88671875" style="98" customWidth="1"/>
    <col min="8" max="16384" width="9.109375" style="98"/>
  </cols>
  <sheetData>
    <row r="1" spans="1:6" s="158" customFormat="1" ht="37.5" customHeight="1" x14ac:dyDescent="0.3">
      <c r="A1" s="171" t="s">
        <v>363</v>
      </c>
      <c r="B1" s="172"/>
      <c r="C1" s="172"/>
      <c r="D1" s="172"/>
      <c r="E1" s="172"/>
      <c r="F1" s="172"/>
    </row>
    <row r="2" spans="1:6" ht="36.75" customHeight="1" x14ac:dyDescent="0.3">
      <c r="A2" s="170" t="s">
        <v>288</v>
      </c>
      <c r="B2" s="170" t="s">
        <v>285</v>
      </c>
      <c r="C2" s="170" t="s">
        <v>289</v>
      </c>
      <c r="D2" s="170" t="s">
        <v>373</v>
      </c>
      <c r="E2" s="170" t="s">
        <v>372</v>
      </c>
      <c r="F2" s="170" t="s">
        <v>294</v>
      </c>
    </row>
    <row r="3" spans="1:6" ht="48" customHeight="1" x14ac:dyDescent="0.3">
      <c r="A3" s="160"/>
      <c r="B3" s="169" t="s">
        <v>364</v>
      </c>
      <c r="C3" s="169" t="s">
        <v>365</v>
      </c>
      <c r="D3" s="174">
        <v>0.72</v>
      </c>
      <c r="E3" s="173">
        <v>0.67</v>
      </c>
      <c r="F3" s="173">
        <v>0.78</v>
      </c>
    </row>
    <row r="4" spans="1:6" ht="48" customHeight="1" x14ac:dyDescent="0.3">
      <c r="A4" s="160"/>
      <c r="B4" s="169" t="s">
        <v>366</v>
      </c>
      <c r="C4" s="169" t="s">
        <v>374</v>
      </c>
      <c r="D4" s="174"/>
      <c r="E4" s="173">
        <v>0.19750000000000001</v>
      </c>
      <c r="F4" s="173">
        <v>0.16</v>
      </c>
    </row>
    <row r="5" spans="1:6" ht="48" customHeight="1" x14ac:dyDescent="0.3">
      <c r="A5" s="160"/>
      <c r="B5" s="169" t="s">
        <v>371</v>
      </c>
      <c r="C5" s="169" t="s">
        <v>365</v>
      </c>
      <c r="D5" s="174">
        <v>2.3881689297025286</v>
      </c>
      <c r="E5" s="173">
        <v>3.1246246693584161</v>
      </c>
      <c r="F5" s="173">
        <v>2.58</v>
      </c>
    </row>
    <row r="6" spans="1:6" ht="48" customHeight="1" x14ac:dyDescent="0.3">
      <c r="A6" s="160"/>
      <c r="B6" s="169" t="s">
        <v>375</v>
      </c>
      <c r="C6" s="169" t="s">
        <v>365</v>
      </c>
      <c r="D6" s="174">
        <v>0.35546700309870993</v>
      </c>
      <c r="E6" s="173">
        <v>0.37421378773834379</v>
      </c>
      <c r="F6" s="173">
        <v>-0.14000000000000001</v>
      </c>
    </row>
    <row r="7" spans="1:6" ht="48" customHeight="1" x14ac:dyDescent="0.3">
      <c r="A7" s="160" t="s">
        <v>367</v>
      </c>
      <c r="B7" s="169" t="s">
        <v>368</v>
      </c>
      <c r="C7" s="169" t="s">
        <v>365</v>
      </c>
      <c r="D7" s="174">
        <v>7.6</v>
      </c>
      <c r="E7" s="173">
        <v>0</v>
      </c>
      <c r="F7" s="173">
        <v>8.1999999999999993</v>
      </c>
    </row>
    <row r="8" spans="1:6" ht="48" customHeight="1" x14ac:dyDescent="0.3">
      <c r="A8" s="160" t="s">
        <v>369</v>
      </c>
      <c r="B8" s="169" t="s">
        <v>370</v>
      </c>
      <c r="C8" s="169" t="s">
        <v>365</v>
      </c>
      <c r="D8" s="174">
        <v>0.98</v>
      </c>
      <c r="E8" s="173">
        <v>0.99680000000000002</v>
      </c>
      <c r="F8" s="173">
        <v>0.99</v>
      </c>
    </row>
    <row r="17" spans="64:67" x14ac:dyDescent="0.3">
      <c r="BL17" s="98">
        <v>9143</v>
      </c>
      <c r="BM17" s="98">
        <v>9143</v>
      </c>
      <c r="BN17" s="98">
        <v>9143</v>
      </c>
      <c r="BO17" s="98">
        <v>9143</v>
      </c>
    </row>
    <row r="27" spans="64:67" x14ac:dyDescent="0.3">
      <c r="BL27" s="98">
        <v>224</v>
      </c>
      <c r="BM27" s="98">
        <v>146</v>
      </c>
      <c r="BN27" s="98">
        <v>16</v>
      </c>
      <c r="BO27" s="98">
        <v>16</v>
      </c>
    </row>
    <row r="101" spans="6:6" x14ac:dyDescent="0.3">
      <c r="F101" s="98">
        <v>-3498</v>
      </c>
    </row>
    <row r="111" spans="6:6" x14ac:dyDescent="0.3">
      <c r="F111" s="98">
        <f>+F100+F101</f>
        <v>-3498</v>
      </c>
    </row>
  </sheetData>
  <pageMargins left="0.51181102362204722" right="0.51181102362204722" top="0.78740157480314965" bottom="0.78740157480314965" header="0.31496062992125984" footer="0.31496062992125984"/>
  <pageSetup paperSize="9" scale="92"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9</vt:i4>
      </vt:variant>
    </vt:vector>
  </HeadingPairs>
  <TitlesOfParts>
    <vt:vector size="16" baseType="lpstr">
      <vt:lpstr>Plano Tático</vt:lpstr>
      <vt:lpstr>DRE</vt:lpstr>
      <vt:lpstr>Fluxo de Caixa</vt:lpstr>
      <vt:lpstr>Meta Pessoal</vt:lpstr>
      <vt:lpstr>Investimentos</vt:lpstr>
      <vt:lpstr>Produtos</vt:lpstr>
      <vt:lpstr>Indicadores</vt:lpstr>
      <vt:lpstr>DRE!Area_de_impressao</vt:lpstr>
      <vt:lpstr>'Fluxo de Caixa'!Area_de_impressao</vt:lpstr>
      <vt:lpstr>Indicadores!Area_de_impressao</vt:lpstr>
      <vt:lpstr>Investimentos!Area_de_impressao</vt:lpstr>
      <vt:lpstr>'Meta Pessoal'!Area_de_impressao</vt:lpstr>
      <vt:lpstr>Produtos!Area_de_impressao</vt:lpstr>
      <vt:lpstr>'Fluxo de Caixa'!Titulos_de_impressao</vt:lpstr>
      <vt:lpstr>Investimentos!Titulos_de_impressao</vt:lpstr>
      <vt:lpstr>Produtos!Titulos_de_impressao</vt:lpstr>
    </vt:vector>
  </TitlesOfParts>
  <Company>SMF - Secretaria de Finanças do Municipio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Hiromi Nishimura</dc:creator>
  <cp:lastModifiedBy>Fernando Josenias Vieira do Nascimento</cp:lastModifiedBy>
  <cp:lastPrinted>2020-09-23T21:07:25Z</cp:lastPrinted>
  <dcterms:created xsi:type="dcterms:W3CDTF">2018-07-23T13:36:34Z</dcterms:created>
  <dcterms:modified xsi:type="dcterms:W3CDTF">2020-09-23T21:07:31Z</dcterms:modified>
</cp:coreProperties>
</file>